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66925"/>
  <mc:AlternateContent xmlns:mc="http://schemas.openxmlformats.org/markup-compatibility/2006">
    <mc:Choice Requires="x15">
      <x15ac:absPath xmlns:x15ac="http://schemas.microsoft.com/office/spreadsheetml/2010/11/ac" url="C:\Users\celier-dav\Desktop\Etude CBCT\"/>
    </mc:Choice>
  </mc:AlternateContent>
  <xr:revisionPtr revIDLastSave="0" documentId="13_ncr:1_{0BE413C9-E74D-4F1E-94B1-C5FFCF3678B7}" xr6:coauthVersionLast="44" xr6:coauthVersionMax="44" xr10:uidLastSave="{00000000-0000-0000-0000-000000000000}"/>
  <workbookProtection lockStructure="1"/>
  <bookViews>
    <workbookView xWindow="-120" yWindow="-120" windowWidth="29040" windowHeight="15840" tabRatio="681" firstSheet="2" activeTab="2" xr2:uid="{00000000-000D-0000-FFFF-FFFF00000000}"/>
  </bookViews>
  <sheets>
    <sheet name="synthese-install" sheetId="12" state="hidden" r:id="rId1"/>
    <sheet name="synthese-dose" sheetId="9" state="hidden" r:id="rId2"/>
    <sheet name="0 - Lisez-moi" sheetId="4" r:id="rId3"/>
    <sheet name="1 - Infos générales" sheetId="1" r:id="rId4"/>
    <sheet name="2 - CBCT dose fixe" sheetId="2" r:id="rId5"/>
    <sheet name="3.1 - installation 1" sheetId="3" r:id="rId6"/>
    <sheet name="3.2 - installation 2" sheetId="10" r:id="rId7"/>
    <sheet name="3.3 - installation 3" sheetId="11" r:id="rId8"/>
  </sheets>
  <definedNames>
    <definedName name="Indic1" localSheetId="6">'3.2 - installation 2'!$A$28:$A$48</definedName>
    <definedName name="Indic1" localSheetId="7">'3.3 - installation 3'!$A$28:$A$48</definedName>
    <definedName name="Indic1">'3.1 - installation 1'!$A$28:$A$48</definedName>
    <definedName name="Indic2" localSheetId="6">'3.2 - installation 2'!$A$53:$A$73</definedName>
    <definedName name="Indic2" localSheetId="7">'3.3 - installation 3'!$A$53:$A$73</definedName>
    <definedName name="Indic2">'3.1 - installation 1'!$A$53:$A$73</definedName>
    <definedName name="Indic3" localSheetId="6">'3.2 - installation 2'!$A$78:$A$98</definedName>
    <definedName name="Indic3" localSheetId="7">'3.3 - installation 3'!$A$78:$A$98</definedName>
    <definedName name="Indic3">'3.1 - installation 1'!$A$78:$A$98</definedName>
    <definedName name="Indic4" localSheetId="6">'3.2 - installation 2'!$A$103:$A$123</definedName>
    <definedName name="Indic4" localSheetId="7">'3.3 - installation 3'!$A$103:$A$123</definedName>
    <definedName name="Indic4">'3.1 - installation 1'!$A$103:$A$123</definedName>
    <definedName name="Indic5" localSheetId="6">'3.2 - installation 2'!$A$128:$A$148</definedName>
    <definedName name="Indic5" localSheetId="7">'3.3 - installation 3'!$A$128:$A$148</definedName>
    <definedName name="Indic5">'3.1 - installation 1'!$A$128:$A$148</definedName>
    <definedName name="Indic6" localSheetId="6">'3.2 - installation 2'!$A$153:$A$173</definedName>
    <definedName name="Indic6" localSheetId="7">'3.3 - installation 3'!$A$153:$A$173</definedName>
    <definedName name="Indic6">'3.1 - installation 1'!$A$153:$A$173</definedName>
    <definedName name="Indic7" localSheetId="6">'3.2 - installation 2'!$A$178:$A$198</definedName>
    <definedName name="Indic7" localSheetId="7">'3.3 - installation 3'!$A$178:$A$198</definedName>
    <definedName name="Indic7">'3.1 - installation 1'!$A$178:$A$198</definedName>
    <definedName name="Indic8" localSheetId="6">'3.2 - installation 2'!$A$203:$A$223</definedName>
    <definedName name="Indic8" localSheetId="7">'3.3 - installation 3'!$A$203:$A$223</definedName>
    <definedName name="Indic8">'3.1 - installation 1'!$A$203:$A$223</definedName>
    <definedName name="Indic9" localSheetId="6">'3.2 - installation 2'!$A$228:$A$248</definedName>
    <definedName name="Indic9" localSheetId="7">'3.3 - installation 3'!$A$228:$A$248</definedName>
    <definedName name="Indic9">'3.1 - installation 1'!$A$228:$A$248</definedName>
    <definedName name="Install1" localSheetId="6">'3.2 - installation 2'!$A$1</definedName>
    <definedName name="Install1" localSheetId="7">'3.3 - installation 3'!$A$1</definedName>
    <definedName name="Install1">'3.1 - installation 1'!$A$1</definedName>
    <definedName name="Install2">#REF!</definedName>
    <definedName name="Install3">#REF!</definedName>
  </definedNames>
  <calcPr calcId="191029" iterate="1" iterateCount="1000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28" i="9" l="1"/>
  <c r="K27" i="9"/>
  <c r="K26" i="9"/>
  <c r="K25" i="9"/>
  <c r="K24" i="9"/>
  <c r="K23" i="9"/>
  <c r="K22" i="9"/>
  <c r="K21" i="9"/>
  <c r="K20" i="9"/>
  <c r="K19" i="9"/>
  <c r="K18" i="9"/>
  <c r="K17" i="9"/>
  <c r="K16" i="9"/>
  <c r="K15" i="9"/>
  <c r="K14" i="9"/>
  <c r="K13" i="9"/>
  <c r="K12" i="9"/>
  <c r="K11" i="9"/>
  <c r="F21" i="9"/>
  <c r="G21" i="9"/>
  <c r="L21" i="9" s="1"/>
  <c r="H21" i="9"/>
  <c r="I21" i="9"/>
  <c r="J21" i="9"/>
  <c r="F22" i="9"/>
  <c r="G22" i="9"/>
  <c r="H22" i="9"/>
  <c r="I22" i="9"/>
  <c r="J22" i="9"/>
  <c r="F23" i="9"/>
  <c r="G23" i="9"/>
  <c r="H23" i="9"/>
  <c r="I23" i="9"/>
  <c r="J23" i="9"/>
  <c r="F24" i="9"/>
  <c r="G24" i="9"/>
  <c r="H24" i="9"/>
  <c r="I24" i="9"/>
  <c r="J24" i="9"/>
  <c r="F25" i="9"/>
  <c r="G25" i="9"/>
  <c r="L25" i="9" s="1"/>
  <c r="H25" i="9"/>
  <c r="I25" i="9"/>
  <c r="J25" i="9"/>
  <c r="F26" i="9"/>
  <c r="G26" i="9"/>
  <c r="H26" i="9"/>
  <c r="I26" i="9"/>
  <c r="J26" i="9"/>
  <c r="F27" i="9"/>
  <c r="G27" i="9"/>
  <c r="L27" i="9" s="1"/>
  <c r="H27" i="9"/>
  <c r="I27" i="9"/>
  <c r="J27" i="9"/>
  <c r="F28" i="9"/>
  <c r="G28" i="9"/>
  <c r="H28" i="9"/>
  <c r="L28" i="9" s="1"/>
  <c r="I28" i="9"/>
  <c r="J28" i="9"/>
  <c r="J20" i="9"/>
  <c r="I20" i="9"/>
  <c r="H20" i="9"/>
  <c r="G20" i="9"/>
  <c r="L20" i="9" s="1"/>
  <c r="F20" i="9"/>
  <c r="F12" i="9"/>
  <c r="G12" i="9"/>
  <c r="L12" i="9" s="1"/>
  <c r="H12" i="9"/>
  <c r="I12" i="9"/>
  <c r="J12" i="9"/>
  <c r="F13" i="9"/>
  <c r="G13" i="9"/>
  <c r="H13" i="9"/>
  <c r="I13" i="9"/>
  <c r="J13" i="9"/>
  <c r="F14" i="9"/>
  <c r="G14" i="9"/>
  <c r="H14" i="9"/>
  <c r="I14" i="9"/>
  <c r="J14" i="9"/>
  <c r="F15" i="9"/>
  <c r="G15" i="9"/>
  <c r="H15" i="9"/>
  <c r="I15" i="9"/>
  <c r="J15" i="9"/>
  <c r="F16" i="9"/>
  <c r="G16" i="9"/>
  <c r="H16" i="9"/>
  <c r="I16" i="9"/>
  <c r="J16" i="9"/>
  <c r="F17" i="9"/>
  <c r="G17" i="9"/>
  <c r="H17" i="9"/>
  <c r="I17" i="9"/>
  <c r="J17" i="9"/>
  <c r="F18" i="9"/>
  <c r="G18" i="9"/>
  <c r="H18" i="9"/>
  <c r="I18" i="9"/>
  <c r="J18" i="9"/>
  <c r="F19" i="9"/>
  <c r="G19" i="9"/>
  <c r="H19" i="9"/>
  <c r="I19" i="9"/>
  <c r="J19" i="9"/>
  <c r="J11" i="9"/>
  <c r="I11" i="9"/>
  <c r="H11" i="9"/>
  <c r="G11" i="9"/>
  <c r="L11" i="9" s="1"/>
  <c r="F11" i="9"/>
  <c r="K6" i="9"/>
  <c r="H3" i="9"/>
  <c r="I3" i="9"/>
  <c r="J3" i="9"/>
  <c r="H4" i="9"/>
  <c r="I4" i="9"/>
  <c r="J4" i="9"/>
  <c r="H5" i="9"/>
  <c r="I5" i="9"/>
  <c r="J5" i="9"/>
  <c r="H6" i="9"/>
  <c r="I6" i="9"/>
  <c r="J6" i="9"/>
  <c r="H7" i="9"/>
  <c r="I7" i="9"/>
  <c r="J7" i="9"/>
  <c r="H8" i="9"/>
  <c r="I8" i="9"/>
  <c r="J8" i="9"/>
  <c r="H9" i="9"/>
  <c r="I9" i="9"/>
  <c r="J9" i="9"/>
  <c r="H10" i="9"/>
  <c r="I10" i="9"/>
  <c r="J10" i="9"/>
  <c r="J2" i="9"/>
  <c r="I2" i="9"/>
  <c r="G2" i="9"/>
  <c r="H2" i="9"/>
  <c r="G3" i="9"/>
  <c r="G4" i="9"/>
  <c r="G5" i="9"/>
  <c r="G6" i="9"/>
  <c r="G7" i="9"/>
  <c r="G8" i="9"/>
  <c r="G9" i="9"/>
  <c r="L9" i="9" s="1"/>
  <c r="G10" i="9"/>
  <c r="F3" i="9"/>
  <c r="F4" i="9"/>
  <c r="F5" i="9"/>
  <c r="F6" i="9"/>
  <c r="F7" i="9"/>
  <c r="F8" i="9"/>
  <c r="F9" i="9"/>
  <c r="F10" i="9"/>
  <c r="F2" i="9"/>
  <c r="C54" i="9"/>
  <c r="C51" i="9"/>
  <c r="C35" i="9"/>
  <c r="C30" i="9"/>
  <c r="C27" i="9"/>
  <c r="C22" i="9"/>
  <c r="C6" i="9"/>
  <c r="C3" i="9"/>
  <c r="B52" i="9"/>
  <c r="B49" i="9"/>
  <c r="B44" i="9"/>
  <c r="B41" i="9"/>
  <c r="B36" i="9"/>
  <c r="B33" i="9"/>
  <c r="B28" i="9"/>
  <c r="B25" i="9"/>
  <c r="B20" i="9"/>
  <c r="B17" i="9"/>
  <c r="B12" i="9"/>
  <c r="B9" i="9"/>
  <c r="B4" i="9"/>
  <c r="A55" i="9"/>
  <c r="A50" i="9"/>
  <c r="A47" i="9"/>
  <c r="A24" i="9"/>
  <c r="A21" i="9"/>
  <c r="A43" i="9"/>
  <c r="A40" i="9"/>
  <c r="A17" i="9"/>
  <c r="A14" i="9"/>
  <c r="A36" i="9"/>
  <c r="A33" i="9"/>
  <c r="A10" i="9"/>
  <c r="A7" i="9"/>
  <c r="A2" i="9"/>
  <c r="J10" i="12"/>
  <c r="I10" i="12"/>
  <c r="H10" i="12"/>
  <c r="G10" i="12"/>
  <c r="F10" i="12"/>
  <c r="E10" i="12"/>
  <c r="D10" i="12"/>
  <c r="C10" i="12"/>
  <c r="B10" i="12"/>
  <c r="C50" i="9" s="1"/>
  <c r="A10" i="12"/>
  <c r="B48" i="9" s="1"/>
  <c r="J9" i="12"/>
  <c r="I9" i="12"/>
  <c r="H9" i="12"/>
  <c r="G9" i="12"/>
  <c r="F9" i="12"/>
  <c r="E9" i="12"/>
  <c r="D9" i="12"/>
  <c r="C9" i="12"/>
  <c r="B9" i="12"/>
  <c r="C42" i="9" s="1"/>
  <c r="A9" i="12"/>
  <c r="B40" i="9" s="1"/>
  <c r="J8" i="12"/>
  <c r="I8" i="12"/>
  <c r="H8" i="12"/>
  <c r="G8" i="12"/>
  <c r="F8" i="12"/>
  <c r="E8" i="12"/>
  <c r="D8" i="12"/>
  <c r="C8" i="12"/>
  <c r="B8" i="12"/>
  <c r="C34" i="9" s="1"/>
  <c r="A8" i="12"/>
  <c r="B32" i="9" s="1"/>
  <c r="O3" i="12"/>
  <c r="N3" i="12"/>
  <c r="M3" i="12"/>
  <c r="L3" i="12"/>
  <c r="K3" i="12"/>
  <c r="J3" i="12"/>
  <c r="I3" i="12"/>
  <c r="H3" i="12"/>
  <c r="G3" i="12"/>
  <c r="F3" i="12"/>
  <c r="E3" i="12"/>
  <c r="D3" i="12"/>
  <c r="C3" i="12"/>
  <c r="B3" i="12"/>
  <c r="L8" i="9" l="1"/>
  <c r="L4" i="9"/>
  <c r="L23" i="9"/>
  <c r="L26" i="9"/>
  <c r="L22" i="9"/>
  <c r="L13" i="9"/>
  <c r="L19" i="9"/>
  <c r="L17" i="9"/>
  <c r="K5" i="9"/>
  <c r="K4" i="9"/>
  <c r="K3" i="9"/>
  <c r="K9" i="9"/>
  <c r="K10" i="9"/>
  <c r="K8" i="9"/>
  <c r="K7" i="9"/>
  <c r="L18" i="9"/>
  <c r="L14" i="9"/>
  <c r="L16" i="9"/>
  <c r="L10" i="9"/>
  <c r="L7" i="9"/>
  <c r="L6" i="9"/>
  <c r="L3" i="9"/>
  <c r="L2" i="9"/>
  <c r="L5" i="9"/>
  <c r="K2" i="9"/>
  <c r="Q3" i="12"/>
  <c r="L24" i="9"/>
  <c r="L15" i="9"/>
  <c r="A8" i="9"/>
  <c r="A34" i="9"/>
  <c r="A15" i="9"/>
  <c r="A41" i="9"/>
  <c r="A22" i="9"/>
  <c r="A48" i="9"/>
  <c r="B2" i="9"/>
  <c r="B10" i="9"/>
  <c r="B18" i="9"/>
  <c r="B26" i="9"/>
  <c r="B34" i="9"/>
  <c r="B42" i="9"/>
  <c r="B50" i="9"/>
  <c r="C4" i="9"/>
  <c r="C12" i="9"/>
  <c r="C20" i="9"/>
  <c r="C28" i="9"/>
  <c r="C36" i="9"/>
  <c r="C44" i="9"/>
  <c r="C52" i="9"/>
  <c r="C11" i="9"/>
  <c r="C19" i="9"/>
  <c r="C43" i="9"/>
  <c r="A9" i="9"/>
  <c r="A35" i="9"/>
  <c r="A16" i="9"/>
  <c r="A42" i="9"/>
  <c r="A23" i="9"/>
  <c r="A49" i="9"/>
  <c r="B3" i="9"/>
  <c r="B11" i="9"/>
  <c r="B19" i="9"/>
  <c r="B27" i="9"/>
  <c r="B35" i="9"/>
  <c r="B43" i="9"/>
  <c r="B51" i="9"/>
  <c r="C5" i="9"/>
  <c r="C13" i="9"/>
  <c r="C21" i="9"/>
  <c r="C29" i="9"/>
  <c r="C37" i="9"/>
  <c r="C45" i="9"/>
  <c r="C53" i="9"/>
  <c r="A3" i="9"/>
  <c r="A29" i="9"/>
  <c r="A37" i="9"/>
  <c r="A18" i="9"/>
  <c r="A44" i="9"/>
  <c r="A25" i="9"/>
  <c r="A51" i="9"/>
  <c r="B5" i="9"/>
  <c r="B13" i="9"/>
  <c r="B21" i="9"/>
  <c r="B29" i="9"/>
  <c r="B37" i="9"/>
  <c r="B45" i="9"/>
  <c r="B53" i="9"/>
  <c r="C7" i="9"/>
  <c r="C15" i="9"/>
  <c r="C23" i="9"/>
  <c r="C31" i="9"/>
  <c r="C39" i="9"/>
  <c r="C47" i="9"/>
  <c r="C55" i="9"/>
  <c r="A4" i="9"/>
  <c r="A30" i="9"/>
  <c r="A11" i="9"/>
  <c r="A19" i="9"/>
  <c r="A45" i="9"/>
  <c r="A26" i="9"/>
  <c r="A52" i="9"/>
  <c r="B6" i="9"/>
  <c r="B14" i="9"/>
  <c r="B22" i="9"/>
  <c r="B30" i="9"/>
  <c r="B38" i="9"/>
  <c r="B46" i="9"/>
  <c r="B54" i="9"/>
  <c r="C8" i="9"/>
  <c r="C16" i="9"/>
  <c r="C24" i="9"/>
  <c r="C32" i="9"/>
  <c r="C40" i="9"/>
  <c r="C48" i="9"/>
  <c r="A5" i="9"/>
  <c r="A31" i="9"/>
  <c r="A12" i="9"/>
  <c r="A38" i="9"/>
  <c r="A46" i="9"/>
  <c r="A27" i="9"/>
  <c r="A53" i="9"/>
  <c r="B7" i="9"/>
  <c r="B15" i="9"/>
  <c r="B23" i="9"/>
  <c r="B31" i="9"/>
  <c r="B39" i="9"/>
  <c r="B47" i="9"/>
  <c r="B55" i="9"/>
  <c r="C9" i="9"/>
  <c r="C17" i="9"/>
  <c r="C25" i="9"/>
  <c r="C33" i="9"/>
  <c r="C41" i="9"/>
  <c r="C49" i="9"/>
  <c r="C14" i="9"/>
  <c r="C38" i="9"/>
  <c r="C46" i="9"/>
  <c r="A6" i="9"/>
  <c r="A32" i="9"/>
  <c r="A13" i="9"/>
  <c r="A39" i="9"/>
  <c r="A20" i="9"/>
  <c r="A28" i="9"/>
  <c r="A54" i="9"/>
  <c r="B8" i="9"/>
  <c r="B16" i="9"/>
  <c r="B24" i="9"/>
  <c r="C2" i="9"/>
  <c r="C10" i="9"/>
  <c r="C18" i="9"/>
  <c r="C26" i="9"/>
  <c r="P3" i="12"/>
  <c r="R3" i="12" s="1"/>
  <c r="G28" i="11" l="1"/>
  <c r="A1" i="11"/>
  <c r="G28" i="10"/>
  <c r="A1" i="10"/>
  <c r="E48" i="9" l="1"/>
  <c r="E49" i="9"/>
  <c r="E50" i="9"/>
  <c r="E51" i="9"/>
  <c r="E52" i="9"/>
  <c r="E53" i="9"/>
  <c r="E54" i="9"/>
  <c r="E55" i="9"/>
  <c r="E47" i="9"/>
  <c r="E39" i="9"/>
  <c r="E40" i="9"/>
  <c r="E41" i="9"/>
  <c r="E42" i="9"/>
  <c r="E43" i="9"/>
  <c r="E44" i="9"/>
  <c r="E45" i="9"/>
  <c r="E46" i="9"/>
  <c r="E38" i="9"/>
  <c r="A226" i="11"/>
  <c r="A225" i="11"/>
  <c r="A200" i="11"/>
  <c r="A201" i="11" s="1"/>
  <c r="A176" i="11"/>
  <c r="A175" i="11"/>
  <c r="G153" i="11"/>
  <c r="A150" i="11"/>
  <c r="A151" i="11" s="1"/>
  <c r="A126" i="11"/>
  <c r="A125" i="11"/>
  <c r="G103" i="11"/>
  <c r="A100" i="11"/>
  <c r="A101" i="11" s="1"/>
  <c r="A75" i="11"/>
  <c r="A76" i="11" s="1"/>
  <c r="G53" i="11"/>
  <c r="A50" i="11"/>
  <c r="A51" i="11" s="1"/>
  <c r="G228" i="11"/>
  <c r="A26" i="11"/>
  <c r="A25" i="11"/>
  <c r="A226" i="10"/>
  <c r="A225" i="10"/>
  <c r="A200" i="10"/>
  <c r="A201" i="10" s="1"/>
  <c r="A175" i="10"/>
  <c r="A176" i="10" s="1"/>
  <c r="G153" i="10"/>
  <c r="A150" i="10"/>
  <c r="A151" i="10" s="1"/>
  <c r="A126" i="10"/>
  <c r="A125" i="10"/>
  <c r="A100" i="10"/>
  <c r="A101" i="10" s="1"/>
  <c r="A76" i="10"/>
  <c r="A75" i="10"/>
  <c r="A50" i="10"/>
  <c r="A51" i="10" s="1"/>
  <c r="G228" i="10"/>
  <c r="A26" i="10"/>
  <c r="A25" i="10"/>
  <c r="E30" i="9"/>
  <c r="E31" i="9"/>
  <c r="E32" i="9"/>
  <c r="E33" i="9"/>
  <c r="E34" i="9"/>
  <c r="E35" i="9"/>
  <c r="E36" i="9"/>
  <c r="E37" i="9"/>
  <c r="E29" i="9"/>
  <c r="N23" i="10"/>
  <c r="M16" i="10"/>
  <c r="O17" i="11"/>
  <c r="O16" i="10"/>
  <c r="Q19" i="11"/>
  <c r="L19" i="11"/>
  <c r="Q17" i="10"/>
  <c r="O17" i="10"/>
  <c r="N22" i="11"/>
  <c r="L16" i="11"/>
  <c r="O19" i="11"/>
  <c r="Q23" i="11"/>
  <c r="M15" i="11"/>
  <c r="Q17" i="11"/>
  <c r="Q15" i="3"/>
  <c r="O22" i="10"/>
  <c r="M22" i="11"/>
  <c r="N16" i="11"/>
  <c r="N18" i="11"/>
  <c r="Q22" i="3"/>
  <c r="N18" i="10"/>
  <c r="Q18" i="11"/>
  <c r="L16" i="10"/>
  <c r="M20" i="10"/>
  <c r="Q15" i="10"/>
  <c r="L17" i="10"/>
  <c r="M23" i="11"/>
  <c r="Q18" i="3"/>
  <c r="O21" i="11"/>
  <c r="M18" i="11"/>
  <c r="L18" i="10"/>
  <c r="L15" i="10"/>
  <c r="Q16" i="11"/>
  <c r="O22" i="11"/>
  <c r="M20" i="11"/>
  <c r="O23" i="10"/>
  <c r="M23" i="10"/>
  <c r="M22" i="10"/>
  <c r="O16" i="11"/>
  <c r="N19" i="10"/>
  <c r="L19" i="10"/>
  <c r="M18" i="10"/>
  <c r="L23" i="11"/>
  <c r="O21" i="10"/>
  <c r="N17" i="10"/>
  <c r="O15" i="10"/>
  <c r="N21" i="10"/>
  <c r="L22" i="10"/>
  <c r="Q20" i="3"/>
  <c r="N20" i="10"/>
  <c r="N21" i="11"/>
  <c r="Q18" i="10"/>
  <c r="M19" i="11"/>
  <c r="L20" i="10"/>
  <c r="L18" i="11"/>
  <c r="L17" i="11"/>
  <c r="Q20" i="10"/>
  <c r="O15" i="11"/>
  <c r="M21" i="10"/>
  <c r="O18" i="10"/>
  <c r="L20" i="11"/>
  <c r="O20" i="11"/>
  <c r="O15" i="3"/>
  <c r="O19" i="10"/>
  <c r="Q15" i="11"/>
  <c r="M17" i="11"/>
  <c r="N23" i="11"/>
  <c r="O18" i="11"/>
  <c r="Q19" i="3"/>
  <c r="N15" i="11"/>
  <c r="Q23" i="10"/>
  <c r="Q16" i="3"/>
  <c r="Q21" i="11"/>
  <c r="Q21" i="10"/>
  <c r="N16" i="10"/>
  <c r="N22" i="10"/>
  <c r="M21" i="11"/>
  <c r="N17" i="11"/>
  <c r="N19" i="11"/>
  <c r="Q22" i="10"/>
  <c r="Q23" i="3"/>
  <c r="N20" i="11"/>
  <c r="O23" i="11"/>
  <c r="L21" i="11"/>
  <c r="M16" i="11"/>
  <c r="M19" i="10"/>
  <c r="L23" i="10"/>
  <c r="Q16" i="10"/>
  <c r="L15" i="11"/>
  <c r="L21" i="10"/>
  <c r="O20" i="10"/>
  <c r="Q22" i="11"/>
  <c r="M15" i="10"/>
  <c r="Q21" i="3"/>
  <c r="M17" i="10"/>
  <c r="Q20" i="11"/>
  <c r="Q17" i="3"/>
  <c r="Q19" i="10"/>
  <c r="N15" i="10"/>
  <c r="L22" i="11"/>
  <c r="K55" i="9" l="1"/>
  <c r="K53" i="9"/>
  <c r="K52" i="9"/>
  <c r="K49" i="9"/>
  <c r="K50" i="9"/>
  <c r="K48" i="9"/>
  <c r="K54" i="9"/>
  <c r="K51" i="9"/>
  <c r="K47" i="9"/>
  <c r="K39" i="9"/>
  <c r="K43" i="9"/>
  <c r="K45" i="9"/>
  <c r="K46" i="9"/>
  <c r="K40" i="9"/>
  <c r="K44" i="9"/>
  <c r="K42" i="9"/>
  <c r="K41" i="9"/>
  <c r="K38" i="9"/>
  <c r="K30" i="9"/>
  <c r="K34" i="9"/>
  <c r="K32" i="9"/>
  <c r="K31" i="9"/>
  <c r="K33" i="9"/>
  <c r="K35" i="9"/>
  <c r="K36" i="9"/>
  <c r="K37" i="9"/>
  <c r="K29" i="9"/>
  <c r="G50" i="9"/>
  <c r="G55" i="9"/>
  <c r="I50" i="9"/>
  <c r="I54" i="9"/>
  <c r="I55" i="9"/>
  <c r="I51" i="9"/>
  <c r="G51" i="9"/>
  <c r="G54" i="9"/>
  <c r="I49" i="9"/>
  <c r="G49" i="9"/>
  <c r="G53" i="9"/>
  <c r="I48" i="9"/>
  <c r="I53" i="9"/>
  <c r="G48" i="9"/>
  <c r="G52" i="9"/>
  <c r="I52" i="9"/>
  <c r="O48" i="9"/>
  <c r="O49" i="9"/>
  <c r="O50" i="9"/>
  <c r="O51" i="9"/>
  <c r="O52" i="9"/>
  <c r="O53" i="9"/>
  <c r="O54" i="9"/>
  <c r="O55" i="9"/>
  <c r="H48" i="9"/>
  <c r="H49" i="9"/>
  <c r="H50" i="9"/>
  <c r="H51" i="9"/>
  <c r="H52" i="9"/>
  <c r="H53" i="9"/>
  <c r="H54" i="9"/>
  <c r="H55" i="9"/>
  <c r="G47" i="9"/>
  <c r="I47" i="9"/>
  <c r="O47" i="9"/>
  <c r="H47" i="9"/>
  <c r="H39" i="9"/>
  <c r="H41" i="9"/>
  <c r="H42" i="9"/>
  <c r="I39" i="9"/>
  <c r="I40" i="9"/>
  <c r="I41" i="9"/>
  <c r="I42" i="9"/>
  <c r="I43" i="9"/>
  <c r="I44" i="9"/>
  <c r="I45" i="9"/>
  <c r="I46" i="9"/>
  <c r="G41" i="9"/>
  <c r="G43" i="9"/>
  <c r="G45" i="9"/>
  <c r="G39" i="9"/>
  <c r="G42" i="9"/>
  <c r="O39" i="9"/>
  <c r="O40" i="9"/>
  <c r="O41" i="9"/>
  <c r="O42" i="9"/>
  <c r="O43" i="9"/>
  <c r="O44" i="9"/>
  <c r="O45" i="9"/>
  <c r="O46" i="9"/>
  <c r="G40" i="9"/>
  <c r="G44" i="9"/>
  <c r="G46" i="9"/>
  <c r="H40" i="9"/>
  <c r="H43" i="9"/>
  <c r="H44" i="9"/>
  <c r="H45" i="9"/>
  <c r="H46" i="9"/>
  <c r="I38" i="9"/>
  <c r="G38" i="9"/>
  <c r="H38" i="9"/>
  <c r="O38" i="9"/>
  <c r="S20" i="11"/>
  <c r="N52" i="9" s="1"/>
  <c r="R20" i="11"/>
  <c r="M52" i="9" s="1"/>
  <c r="S17" i="11"/>
  <c r="N49" i="9" s="1"/>
  <c r="R17" i="11"/>
  <c r="M49" i="9" s="1"/>
  <c r="S19" i="11"/>
  <c r="N51" i="9" s="1"/>
  <c r="R19" i="11"/>
  <c r="M51" i="9" s="1"/>
  <c r="S21" i="11"/>
  <c r="N53" i="9" s="1"/>
  <c r="R21" i="11"/>
  <c r="M53" i="9" s="1"/>
  <c r="S22" i="11"/>
  <c r="N54" i="9" s="1"/>
  <c r="R22" i="11"/>
  <c r="M54" i="9" s="1"/>
  <c r="S23" i="11"/>
  <c r="N55" i="9" s="1"/>
  <c r="R23" i="11"/>
  <c r="M55" i="9" s="1"/>
  <c r="S16" i="11"/>
  <c r="N48" i="9" s="1"/>
  <c r="R16" i="11"/>
  <c r="M48" i="9" s="1"/>
  <c r="S18" i="11"/>
  <c r="N50" i="9" s="1"/>
  <c r="R18" i="11"/>
  <c r="M50" i="9" s="1"/>
  <c r="G178" i="11"/>
  <c r="G128" i="11"/>
  <c r="G203" i="11"/>
  <c r="G78" i="11"/>
  <c r="S15" i="10"/>
  <c r="N38" i="9" s="1"/>
  <c r="R15" i="10"/>
  <c r="M38" i="9" s="1"/>
  <c r="S17" i="10"/>
  <c r="N40" i="9" s="1"/>
  <c r="R17" i="10"/>
  <c r="M40" i="9" s="1"/>
  <c r="S18" i="10"/>
  <c r="N41" i="9" s="1"/>
  <c r="R18" i="10"/>
  <c r="M41" i="9" s="1"/>
  <c r="S19" i="10"/>
  <c r="N42" i="9" s="1"/>
  <c r="R19" i="10"/>
  <c r="M42" i="9" s="1"/>
  <c r="S20" i="10"/>
  <c r="N43" i="9" s="1"/>
  <c r="R20" i="10"/>
  <c r="M43" i="9" s="1"/>
  <c r="S21" i="10"/>
  <c r="N44" i="9" s="1"/>
  <c r="R21" i="10"/>
  <c r="M44" i="9" s="1"/>
  <c r="S22" i="10"/>
  <c r="N45" i="9" s="1"/>
  <c r="R22" i="10"/>
  <c r="M45" i="9" s="1"/>
  <c r="S23" i="10"/>
  <c r="N46" i="9" s="1"/>
  <c r="R23" i="10"/>
  <c r="M46" i="9" s="1"/>
  <c r="G103" i="10"/>
  <c r="G178" i="10"/>
  <c r="G53" i="10"/>
  <c r="G128" i="10"/>
  <c r="G203" i="10"/>
  <c r="G78" i="10"/>
  <c r="I29" i="9"/>
  <c r="R23" i="3"/>
  <c r="M37" i="9" s="1"/>
  <c r="S23" i="3"/>
  <c r="N37" i="9" s="1"/>
  <c r="R21" i="3"/>
  <c r="M35" i="9" s="1"/>
  <c r="S21" i="3"/>
  <c r="N35" i="9" s="1"/>
  <c r="S19" i="3"/>
  <c r="N33" i="9" s="1"/>
  <c r="R19" i="3"/>
  <c r="M33" i="9" s="1"/>
  <c r="R17" i="3"/>
  <c r="M31" i="9" s="1"/>
  <c r="S17" i="3"/>
  <c r="N31" i="9" s="1"/>
  <c r="R22" i="3"/>
  <c r="M36" i="9" s="1"/>
  <c r="S22" i="3"/>
  <c r="N36" i="9" s="1"/>
  <c r="S16" i="3"/>
  <c r="N30" i="9" s="1"/>
  <c r="R16" i="3"/>
  <c r="M30" i="9" s="1"/>
  <c r="R20" i="3"/>
  <c r="M34" i="9" s="1"/>
  <c r="S20" i="3"/>
  <c r="N34" i="9" s="1"/>
  <c r="R18" i="3"/>
  <c r="M32" i="9" s="1"/>
  <c r="S18" i="3"/>
  <c r="N32" i="9" s="1"/>
  <c r="E21" i="9"/>
  <c r="E22" i="9"/>
  <c r="E23" i="9"/>
  <c r="E24" i="9"/>
  <c r="E25" i="9"/>
  <c r="E26" i="9"/>
  <c r="E27" i="9"/>
  <c r="E28" i="9"/>
  <c r="E20" i="9"/>
  <c r="E19" i="9"/>
  <c r="E12" i="9"/>
  <c r="E13" i="9"/>
  <c r="E14" i="9"/>
  <c r="E15" i="9"/>
  <c r="E16" i="9"/>
  <c r="E17" i="9"/>
  <c r="E18" i="9"/>
  <c r="E11" i="9"/>
  <c r="E3" i="9"/>
  <c r="E4" i="9"/>
  <c r="E5" i="9"/>
  <c r="E6" i="9"/>
  <c r="E7" i="9"/>
  <c r="E8" i="9"/>
  <c r="E9" i="9"/>
  <c r="E10" i="9"/>
  <c r="E2" i="9"/>
  <c r="G28" i="3"/>
  <c r="I42" i="2"/>
  <c r="I28" i="2"/>
  <c r="I14" i="2"/>
  <c r="A225" i="3"/>
  <c r="A200" i="3"/>
  <c r="A175" i="3"/>
  <c r="A150" i="3"/>
  <c r="A125" i="3"/>
  <c r="A100" i="3"/>
  <c r="A75" i="3"/>
  <c r="A50" i="3"/>
  <c r="A25" i="3"/>
  <c r="A26" i="3" s="1"/>
  <c r="R15" i="3"/>
  <c r="S15" i="3"/>
  <c r="S15" i="11"/>
  <c r="R15" i="11"/>
  <c r="O17" i="3"/>
  <c r="M18" i="3"/>
  <c r="S16" i="10"/>
  <c r="P19" i="10"/>
  <c r="L19" i="3"/>
  <c r="N22" i="3"/>
  <c r="N21" i="3"/>
  <c r="P18" i="10"/>
  <c r="L20" i="3"/>
  <c r="M15" i="3"/>
  <c r="O18" i="3"/>
  <c r="P15" i="11"/>
  <c r="N17" i="3"/>
  <c r="N16" i="3"/>
  <c r="L22" i="3"/>
  <c r="P17" i="11"/>
  <c r="P21" i="10"/>
  <c r="P16" i="11"/>
  <c r="M19" i="3"/>
  <c r="N15" i="3"/>
  <c r="P15" i="10"/>
  <c r="P23" i="10"/>
  <c r="O20" i="3"/>
  <c r="L16" i="3"/>
  <c r="O23" i="3"/>
  <c r="N20" i="3"/>
  <c r="O16" i="3"/>
  <c r="P21" i="11"/>
  <c r="N19" i="3"/>
  <c r="P18" i="11"/>
  <c r="L18" i="3"/>
  <c r="L15" i="3"/>
  <c r="P23" i="11"/>
  <c r="P22" i="11"/>
  <c r="M23" i="3"/>
  <c r="N23" i="3"/>
  <c r="P19" i="11"/>
  <c r="O21" i="3"/>
  <c r="O19" i="3"/>
  <c r="L21" i="3"/>
  <c r="O22" i="3"/>
  <c r="R16" i="10"/>
  <c r="N18" i="3"/>
  <c r="P20" i="10"/>
  <c r="M16" i="3"/>
  <c r="P17" i="10"/>
  <c r="M22" i="3"/>
  <c r="P22" i="10"/>
  <c r="P20" i="11"/>
  <c r="M20" i="3"/>
  <c r="L17" i="3"/>
  <c r="L23" i="3"/>
  <c r="P16" i="10"/>
  <c r="M21" i="3"/>
  <c r="M17" i="3"/>
  <c r="N47" i="9" l="1"/>
  <c r="M47" i="9"/>
  <c r="M39" i="9"/>
  <c r="N39" i="9"/>
  <c r="N29" i="9"/>
  <c r="M29" i="9"/>
  <c r="L52" i="9"/>
  <c r="L42" i="9"/>
  <c r="L39" i="9"/>
  <c r="L53" i="9"/>
  <c r="L48" i="9"/>
  <c r="L40" i="9"/>
  <c r="L45" i="9"/>
  <c r="L49" i="9"/>
  <c r="L55" i="9"/>
  <c r="L43" i="9"/>
  <c r="L47" i="9"/>
  <c r="L50" i="9"/>
  <c r="L41" i="9"/>
  <c r="L54" i="9"/>
  <c r="L46" i="9"/>
  <c r="L51" i="9"/>
  <c r="L38" i="9"/>
  <c r="L44" i="9"/>
  <c r="G53" i="3"/>
  <c r="G228" i="3"/>
  <c r="G153" i="3"/>
  <c r="G128" i="3"/>
  <c r="G203" i="3"/>
  <c r="G178" i="3"/>
  <c r="G103" i="3"/>
  <c r="G78" i="3"/>
  <c r="J55" i="9"/>
  <c r="J52" i="9"/>
  <c r="J50" i="9"/>
  <c r="J49" i="9"/>
  <c r="J51" i="9"/>
  <c r="J48" i="9"/>
  <c r="J54" i="9"/>
  <c r="J53" i="9"/>
  <c r="J47" i="9"/>
  <c r="J45" i="9"/>
  <c r="J44" i="9"/>
  <c r="J43" i="9"/>
  <c r="J41" i="9"/>
  <c r="J40" i="9"/>
  <c r="J42" i="9"/>
  <c r="J39" i="9"/>
  <c r="J46" i="9"/>
  <c r="J38" i="9"/>
  <c r="O37" i="9"/>
  <c r="O36" i="9"/>
  <c r="O35" i="9"/>
  <c r="O33" i="9"/>
  <c r="O32" i="9"/>
  <c r="O34" i="9"/>
  <c r="O31" i="9"/>
  <c r="O30" i="9"/>
  <c r="O29" i="9"/>
  <c r="H37" i="9"/>
  <c r="G32" i="9"/>
  <c r="G37" i="9"/>
  <c r="H34" i="9"/>
  <c r="I31" i="9"/>
  <c r="H32" i="9"/>
  <c r="H31" i="9"/>
  <c r="H36" i="9"/>
  <c r="I33" i="9"/>
  <c r="G31" i="9"/>
  <c r="G35" i="9"/>
  <c r="G34" i="9"/>
  <c r="G36" i="9"/>
  <c r="H33" i="9"/>
  <c r="I30" i="9"/>
  <c r="I37" i="9"/>
  <c r="I36" i="9"/>
  <c r="I35" i="9"/>
  <c r="G33" i="9"/>
  <c r="H30" i="9"/>
  <c r="I34" i="9"/>
  <c r="H35" i="9"/>
  <c r="I32" i="9"/>
  <c r="G30" i="9"/>
  <c r="H29" i="9"/>
  <c r="G29" i="9"/>
  <c r="P20" i="3"/>
  <c r="P15" i="3"/>
  <c r="P18" i="3"/>
  <c r="P16" i="3"/>
  <c r="P19" i="3"/>
  <c r="P21" i="3"/>
  <c r="P17" i="3"/>
  <c r="P22" i="3"/>
  <c r="P23" i="3"/>
  <c r="L34" i="9" l="1"/>
  <c r="L30" i="9"/>
  <c r="L35" i="9"/>
  <c r="L32" i="9"/>
  <c r="L33" i="9"/>
  <c r="L36" i="9"/>
  <c r="L31" i="9"/>
  <c r="L37" i="9"/>
  <c r="L29" i="9"/>
  <c r="J34" i="9"/>
  <c r="J32" i="9"/>
  <c r="J33" i="9"/>
  <c r="J30" i="9"/>
  <c r="J35" i="9"/>
  <c r="J36" i="9"/>
  <c r="J31" i="9"/>
  <c r="J37" i="9"/>
  <c r="J29" i="9"/>
  <c r="A226" i="3"/>
  <c r="A201" i="3"/>
  <c r="A176" i="3"/>
  <c r="A151" i="3"/>
  <c r="A126" i="3"/>
  <c r="A101" i="3"/>
  <c r="A76" i="3"/>
  <c r="A51" i="3"/>
  <c r="A40" i="2" l="1"/>
  <c r="A26" i="2"/>
  <c r="A1" i="3"/>
  <c r="A12" i="2"/>
</calcChain>
</file>

<file path=xl/sharedStrings.xml><?xml version="1.0" encoding="utf-8"?>
<sst xmlns="http://schemas.openxmlformats.org/spreadsheetml/2006/main" count="558" uniqueCount="169">
  <si>
    <t>Marque</t>
  </si>
  <si>
    <t>Numéro</t>
  </si>
  <si>
    <t>Modèle</t>
  </si>
  <si>
    <t>Indication</t>
  </si>
  <si>
    <t>Mode de réduction de dose</t>
  </si>
  <si>
    <t>Endodontie</t>
  </si>
  <si>
    <t>Type de patient</t>
  </si>
  <si>
    <t>Dent incluse</t>
  </si>
  <si>
    <t>Résolution (µm)
(taille de voxel)</t>
  </si>
  <si>
    <t>Mode de
réduction de dose</t>
  </si>
  <si>
    <t>Adulte standard</t>
  </si>
  <si>
    <t>Etablissement</t>
  </si>
  <si>
    <t>Nom</t>
  </si>
  <si>
    <t>Ville</t>
  </si>
  <si>
    <t>Adresse</t>
  </si>
  <si>
    <t>Code postal</t>
  </si>
  <si>
    <t>Contact</t>
  </si>
  <si>
    <t>Téléphone</t>
  </si>
  <si>
    <t>Année de première
mise en service</t>
  </si>
  <si>
    <t>E-mail</t>
  </si>
  <si>
    <t>Consignes de recueil des données</t>
  </si>
  <si>
    <t>Résolution (taille de voxel)</t>
  </si>
  <si>
    <t>Taille patient</t>
  </si>
  <si>
    <t>PKS mesuré (mGy.cm²)</t>
  </si>
  <si>
    <t>Ecart / valeur affichée (%)</t>
  </si>
  <si>
    <t>Ecart / mesure initiale (%)</t>
  </si>
  <si>
    <t>Evaluation du parodonte</t>
  </si>
  <si>
    <t>Fente palatine</t>
  </si>
  <si>
    <t>N°</t>
  </si>
  <si>
    <t>Implant unitaire sans guide, sans sinuslift</t>
  </si>
  <si>
    <t>Implant multiple avec guide, sans sinuslift</t>
  </si>
  <si>
    <t>Implant maxillaire avec sinuslift</t>
  </si>
  <si>
    <t>Exodontie : dents de sagesse bilatérales</t>
  </si>
  <si>
    <t>Exodontie : dent incluse unitaire</t>
  </si>
  <si>
    <t>Activité</t>
  </si>
  <si>
    <t>Adulte</t>
  </si>
  <si>
    <t>Enfant</t>
  </si>
  <si>
    <t>Enfant de 12 ans environ</t>
  </si>
  <si>
    <t>Enfant de 8 à 10 ans environ</t>
  </si>
  <si>
    <t>Taille de patient
sélectionnée</t>
  </si>
  <si>
    <t>Taille de patient sélectionnée</t>
  </si>
  <si>
    <t>Si la taille de voxel est donnée par l'appareil, l'indiquer (en µm). Sinon indiquer le mode choisi (low dose, standard, HD, endo…).</t>
  </si>
  <si>
    <t>Indiquer la taille de patient sélectionnée sur l'appareil (S, M, L…).</t>
  </si>
  <si>
    <r>
      <t xml:space="preserve">Si l'appareil dispose d'un mode de réduction de dose </t>
    </r>
    <r>
      <rPr>
        <u/>
        <sz val="11"/>
        <color theme="1"/>
        <rFont val="Calibri"/>
        <family val="2"/>
        <scheme val="minor"/>
      </rPr>
      <t>et qu'il est utilisé</t>
    </r>
    <r>
      <rPr>
        <sz val="11"/>
        <color theme="1"/>
        <rFont val="Calibri"/>
        <family val="2"/>
        <scheme val="minor"/>
      </rPr>
      <t>, indiquer son nom, ou a défaut indiquer "oui" si vous ne connaissez pas son nom.
Une rotation de la tête sur 180° au lieu de 360° peut-être considérée comme un mode de réduction de dose.</t>
    </r>
  </si>
  <si>
    <t>Enfant 12 ans env.</t>
  </si>
  <si>
    <t>Enfant 8 - 10 ans</t>
  </si>
  <si>
    <t>Année</t>
  </si>
  <si>
    <t>Installations cone beam CT dentaire</t>
  </si>
  <si>
    <t>Taille patient
sélectionnée</t>
  </si>
  <si>
    <t>Etape 1</t>
  </si>
  <si>
    <t>Nombre annuel d'examens *</t>
  </si>
  <si>
    <t>* Les nombres annuels d'examens réalisés peuvent être des valeurs approximatives.</t>
  </si>
  <si>
    <t>Remplir le tableau relatif aux installations. Le rapport du dernier contrôle de qualité externe quinquennal est nécessaire.</t>
  </si>
  <si>
    <t>Remplir dans la mesure du possible le tableau sur l'activité de CBCT (nombres annuels d'examens par indication)</t>
  </si>
  <si>
    <t>Etape 2</t>
  </si>
  <si>
    <t>Les installations identifiées dotées de ce type de fonctionnalité sont (la liste n'est pas nécessairement exhaustive) :</t>
  </si>
  <si>
    <t>- les appareils KavoKerr et Instrumentarium équipés du mode ADC (automatic dose control) : OP3G Pro et OP300</t>
  </si>
  <si>
    <t>- les appareils Morita équipés du mode DR (dose reduction) : Veraview X800, Veraviewpocs 3D</t>
  </si>
  <si>
    <t>- les appareils NewTom équipés de la technologie SafeBeam : Giano HR, Go</t>
  </si>
  <si>
    <t>Déterminer si l'installation est dotée d'un mode de contrôle automatique de l'exposition.</t>
  </si>
  <si>
    <t>Si l'appareil ne dispose pas du contrôle automatique de l'exposition ou que ce mode n'est jamais utilisé</t>
  </si>
  <si>
    <t>Si le contrôle automatique de l'exposition est utilisé pour toutes les indications</t>
  </si>
  <si>
    <t>Aller sur la feuille "1 - Info générales"</t>
  </si>
  <si>
    <t>Si le contrôle automatique de l'exposition est utilisé pour certaines indications et pas pour les autres</t>
  </si>
  <si>
    <t>Remplir la feuille 3.1 (ainsi que les feuilles 3.2 et 3.3 si vous avez plusieurs appareils)</t>
  </si>
  <si>
    <t>Saisir les données des examens sans contrôle automatique de l'exposition sur la feuille "2 - CBCT dose fixe"</t>
  </si>
  <si>
    <t>Saisir les données des examens avec contrôle automatique de l'exposition sur la feuille 3.1 (et les suivantes si nécessaire)</t>
  </si>
  <si>
    <t>Remplir uniquement la feuille "2 - CBCT dose fixe"</t>
  </si>
  <si>
    <t>Etape 3</t>
  </si>
  <si>
    <t>Etape 4</t>
  </si>
  <si>
    <t>Pour toute question : nrd@irsn.fr</t>
  </si>
  <si>
    <t>Renvoyer le fichier complété à l'IRSN par e-mail : nrd@irsn.fr</t>
  </si>
  <si>
    <t>Consignes générales :</t>
  </si>
  <si>
    <t>Vous n'êtes pas obligé d'envoyer des données pour tous les types d'examen</t>
  </si>
  <si>
    <t>Nous vous remercions par avance de votre participation.</t>
  </si>
  <si>
    <t>Comment relever les données sur l'appareil ?</t>
  </si>
  <si>
    <t>Préparer l'appareil comme si vous alliez réaliser l'examen.</t>
  </si>
  <si>
    <t>C'est le cas rencontré pour la plupart des appareils. Les relevés se font sans patient.</t>
  </si>
  <si>
    <t>Sur certains appareils, les données (notamment le PDS) sont visibles avant de lancer une acquisition (Planmeca par ex)</t>
  </si>
  <si>
    <t>Sur d'autres appareils, une acquisition doit être lancée pour voir le PDS (Sirona par ex)</t>
  </si>
  <si>
    <t>Relever les données :</t>
  </si>
  <si>
    <t>Dans ce cas, des relevés sur des groupes de patients sont nécessaires.</t>
  </si>
  <si>
    <t>Si vous pouvez retrouver les données demandées dans un logiciel, ainsi que l'indication de l'examen pour sélectionner les patients</t>
  </si>
  <si>
    <t>Sinon</t>
  </si>
  <si>
    <t>Vous pouvez faire un recueil rétrospectif et fournir les données de 20 patients pour les indications retenues</t>
  </si>
  <si>
    <t>Vous devez faire un recueil prospectif sur vos prochains patients</t>
  </si>
  <si>
    <t>Suivant les appareils, les données sont affichées sur la console tactile de l'appareil et/ou sur le poste informatique associé</t>
  </si>
  <si>
    <t>N'envoyez des données que pour les types d'examens que vous réalisez régulièrement</t>
  </si>
  <si>
    <t>Sélectionner les différents paramètres demandés (champ de vue, taille du patient, résolution…), selon l'indication considérée</t>
  </si>
  <si>
    <t>Remplir les tableaux relatifs à l'établissement et à la personne que nous pourrons contacter en cas de besoin</t>
  </si>
  <si>
    <t>Sélectionnez les indications pour lesquelles vous aurez le plus grand nombre de patients</t>
  </si>
  <si>
    <t>Certaines données sont mentionnées comme étant facultatives. Si vous ne les trouvez pas sur l'appareil, ne remplissez pas les colonnes correspondantes.</t>
  </si>
  <si>
    <t>Recueillez des données sur autant de patients que possible (pas moins que 15 et idéalement 20)</t>
  </si>
  <si>
    <t>Cas des relevés AVEC contrôle automatique de l'exposition</t>
  </si>
  <si>
    <r>
      <t xml:space="preserve">Il est demandé de remplir le tableau avec  les données correspondant au </t>
    </r>
    <r>
      <rPr>
        <u/>
        <sz val="11"/>
        <color theme="1"/>
        <rFont val="Calibri"/>
        <family val="2"/>
        <scheme val="minor"/>
      </rPr>
      <t>paramétrage réellement utilisé</t>
    </r>
    <r>
      <rPr>
        <sz val="11"/>
        <color theme="1"/>
        <rFont val="Calibri"/>
        <family val="2"/>
        <scheme val="minor"/>
      </rPr>
      <t xml:space="preserve"> par l'établissement. Ce paramétrage ne correspond pas nécessairement au mode adulte standard ou enfant de l'appareil.</t>
    </r>
  </si>
  <si>
    <t>Il est demandé de relever les données correspondant au paramétrage utilisé pour l'indication mentionnée (réglages classiquement utilisés).</t>
  </si>
  <si>
    <t>Cas des relevés SANS contrôle automatique de l'exposition (cas général)</t>
  </si>
  <si>
    <t>Implantologie</t>
  </si>
  <si>
    <t>Exodontie</t>
  </si>
  <si>
    <t>Orthodontie</t>
  </si>
  <si>
    <t>Autres</t>
  </si>
  <si>
    <t>Dernier contrôle de qualité quinquennal (ou initial) pour la modalité panoramique ***</t>
  </si>
  <si>
    <t>***  Le PKS (produit kerma surface) est mesuré tous les 5 ans lors du contrôle de qualité externe quinquennal, et lors du contrôle initial.</t>
  </si>
  <si>
    <t>Diamètre et hauteur de la FOV (champ d'acquisition)</t>
  </si>
  <si>
    <t>Diamètre de
la FOV (cm)</t>
  </si>
  <si>
    <t>Hauteur de
la FOV (cm)</t>
  </si>
  <si>
    <t>Liste des indications : en cliquant sur l'une d'elles, vous serez dirigé vers le tableau de recueil correspondant</t>
  </si>
  <si>
    <t>Unité de PDS affichée
par l'appareil **</t>
  </si>
  <si>
    <t>Indiquer la taille de patient sélectionnée (S, M, L…), le cas échéant.</t>
  </si>
  <si>
    <t>Diamètre et hauteur de la FOV (champ d'exploration)</t>
  </si>
  <si>
    <t>Les dimensions du champ d'exploration (FOV - field of view - en anglais) doivent être saisies en cm.
Par exemple, pour une FOV de Ø8 cm x 5 cm, inscrire 8 pour le diamètre et 5 pour la hauteur.</t>
  </si>
  <si>
    <t>PDS</t>
  </si>
  <si>
    <t>Indiquer le produit dose surface (PDS) affiché, dans l'unité utilisée par votre appareil (reportée dans l'entête des tableaux ci-dessous).
Suivant les appareils, il peut éventuellement être désigné par DAP (dose area product), DFP (Dosisflächenprodukt).
Attention de ne pas le confondre avec le CTDIvol (exprimé en mGy) ou le PDL (exprimé en mGy.cm), affichés par certains appareils.</t>
  </si>
  <si>
    <t>**  Le produit dose surface (PDS) est généralement affiché en mGy.cm² par les appareils (d'autres unités peuvent potentiellement être rencontrées : cGy.cm², dGy.cm², Gy.cm², µGy.m²). Suivant les appareils, le PDS peut être désigné par DAP (dose area product), DFP (Dosisflächenprodukt)...</t>
  </si>
  <si>
    <t>Réduction de dose %</t>
  </si>
  <si>
    <t>PDS médian</t>
  </si>
  <si>
    <t>Nombre patients</t>
  </si>
  <si>
    <t>Diamètre moyen</t>
  </si>
  <si>
    <t>Hauteur moyenne</t>
  </si>
  <si>
    <t>Résolution moyenne</t>
  </si>
  <si>
    <t>PDS min</t>
  </si>
  <si>
    <t>PDS max</t>
  </si>
  <si>
    <t>ins_num</t>
  </si>
  <si>
    <t>eta_num</t>
  </si>
  <si>
    <t>ins_marq</t>
  </si>
  <si>
    <t>ins_model</t>
  </si>
  <si>
    <t>ins_annee</t>
  </si>
  <si>
    <t>ins_unite</t>
  </si>
  <si>
    <t>cq_an</t>
  </si>
  <si>
    <t>cq_pks</t>
  </si>
  <si>
    <t>cq_ecart_ini</t>
  </si>
  <si>
    <t>cq_ecart_aff</t>
  </si>
  <si>
    <t>eta_nom</t>
  </si>
  <si>
    <t>eta_adr</t>
  </si>
  <si>
    <t>eta_cp</t>
  </si>
  <si>
    <t>eta_ville</t>
  </si>
  <si>
    <t>act_impl</t>
  </si>
  <si>
    <t>act_exo</t>
  </si>
  <si>
    <t>act_paro</t>
  </si>
  <si>
    <t>act_endo</t>
  </si>
  <si>
    <t>act_odf</t>
  </si>
  <si>
    <t>act_aut_a</t>
  </si>
  <si>
    <t>act_dinc</t>
  </si>
  <si>
    <t>act_fent</t>
  </si>
  <si>
    <t>act_aut_p</t>
  </si>
  <si>
    <t>act_tot_a</t>
  </si>
  <si>
    <t>act_tot_p</t>
  </si>
  <si>
    <t>act_tot</t>
  </si>
  <si>
    <t>data_num</t>
  </si>
  <si>
    <t>type_patient</t>
  </si>
  <si>
    <t>indication</t>
  </si>
  <si>
    <t>taille_pat</t>
  </si>
  <si>
    <t>diam</t>
  </si>
  <si>
    <t>haut</t>
  </si>
  <si>
    <t>resolution</t>
  </si>
  <si>
    <t>reduction</t>
  </si>
  <si>
    <t>pds</t>
  </si>
  <si>
    <t>surface</t>
  </si>
  <si>
    <t>pds_min</t>
  </si>
  <si>
    <t>pds_max</t>
  </si>
  <si>
    <t>nb_patients</t>
  </si>
  <si>
    <t>Type</t>
  </si>
  <si>
    <t>eta_type</t>
  </si>
  <si>
    <t>Enfant 12 ans</t>
  </si>
  <si>
    <t>Enfant 8-10 ans</t>
  </si>
  <si>
    <t>Installations</t>
  </si>
  <si>
    <t>Cette feuille n'est à utiliser que pour un appareil AVEC contrôle automatique de l'exposition</t>
  </si>
  <si>
    <t>Comment utiliser ce fichier ?</t>
  </si>
  <si>
    <t>Parodontologie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</si>
</sst>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1"/>
      <name val="Calibri"/>
      <family val="2"/>
      <scheme val="minor"/>
    </font>
    <font>
      <b/>
      <sz val="14"/>
      <color theme="1"/>
      <name val="Calibri"/>
      <family val="2"/>
      <scheme val="minor"/>
    </font>
    <font>
      <u/>
      <sz val="11"/>
      <color theme="1"/>
      <name val="Calibri"/>
      <family val="2"/>
      <scheme val="minor"/>
    </font>
    <font>
      <sz val="11"/>
      <color theme="0"/>
      <name val="Calibri"/>
      <family val="2"/>
      <scheme val="minor"/>
    </font>
    <font>
      <u/>
      <sz val="11"/>
      <color theme="10"/>
      <name val="Calibri"/>
      <family val="2"/>
      <scheme val="minor"/>
    </font>
    <font>
      <i/>
      <sz val="11"/>
      <color theme="1"/>
      <name val="Calibri"/>
      <family val="2"/>
      <scheme val="minor"/>
    </font>
    <font>
      <i/>
      <sz val="11"/>
      <color theme="0"/>
      <name val="Calibri"/>
      <family val="2"/>
      <scheme val="minor"/>
    </font>
    <font>
      <b/>
      <sz val="18"/>
      <color theme="1"/>
      <name val="Calibri"/>
      <family val="2"/>
      <scheme val="minor"/>
    </font>
    <font>
      <b/>
      <sz val="14"/>
      <color rgb="FFFF0000"/>
      <name val="Calibri"/>
      <family val="2"/>
      <scheme val="minor"/>
    </font>
    <font>
      <b/>
      <sz val="14"/>
      <color rgb="FF00B050"/>
      <name val="Calibri"/>
      <family val="2"/>
      <scheme val="minor"/>
    </font>
    <font>
      <sz val="12"/>
      <color theme="1"/>
      <name val="Calibri"/>
      <family val="2"/>
      <scheme val="minor"/>
    </font>
    <font>
      <b/>
      <sz val="12"/>
      <color rgb="FFFF0000"/>
      <name val="Calibri"/>
      <family val="2"/>
      <scheme val="minor"/>
    </font>
    <font>
      <sz val="12"/>
      <color rgb="FFFF0000"/>
      <name val="Calibri"/>
      <family val="2"/>
      <scheme val="minor"/>
    </font>
    <font>
      <b/>
      <sz val="18"/>
      <color theme="8" tint="-0.249977111117893"/>
      <name val="Calibri"/>
      <family val="2"/>
      <scheme val="minor"/>
    </font>
    <font>
      <b/>
      <sz val="14"/>
      <color theme="8"/>
      <name val="Calibri"/>
      <family val="2"/>
      <scheme val="minor"/>
    </font>
    <font>
      <sz val="11"/>
      <color theme="8"/>
      <name val="Calibri"/>
      <family val="2"/>
      <scheme val="minor"/>
    </font>
    <font>
      <sz val="12"/>
      <color theme="8"/>
      <name val="Calibri"/>
      <family val="2"/>
      <scheme val="minor"/>
    </font>
    <font>
      <b/>
      <sz val="14"/>
      <name val="Calibri"/>
      <family val="2"/>
      <scheme val="minor"/>
    </font>
    <font>
      <b/>
      <sz val="11"/>
      <name val="Calibri"/>
      <family val="2"/>
      <scheme val="minor"/>
    </font>
    <font>
      <sz val="11"/>
      <name val="Calibri"/>
      <family val="2"/>
      <scheme val="minor"/>
    </font>
    <font>
      <sz val="8"/>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5" fillId="0" borderId="0" applyNumberFormat="0" applyFill="0" applyBorder="0" applyAlignment="0" applyProtection="0"/>
  </cellStyleXfs>
  <cellXfs count="86">
    <xf numFmtId="0" fontId="0" fillId="0" borderId="0" xfId="0"/>
    <xf numFmtId="0" fontId="2" fillId="0" borderId="0" xfId="0" applyFont="1" applyAlignment="1">
      <alignment vertical="center"/>
    </xf>
    <xf numFmtId="0" fontId="0" fillId="0" borderId="0" xfId="0" applyAlignment="1">
      <alignment vertical="center"/>
    </xf>
    <xf numFmtId="0" fontId="1" fillId="2" borderId="1" xfId="0" applyFont="1" applyFill="1" applyBorder="1" applyAlignment="1">
      <alignment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1" xfId="0" applyBorder="1" applyAlignment="1">
      <alignment vertical="center" wrapText="1"/>
    </xf>
    <xf numFmtId="0" fontId="0" fillId="0" borderId="1" xfId="0" applyFill="1" applyBorder="1" applyAlignment="1">
      <alignment vertical="center" wrapText="1"/>
    </xf>
    <xf numFmtId="0" fontId="0" fillId="0" borderId="0" xfId="0" applyFill="1" applyAlignment="1">
      <alignment vertical="center"/>
    </xf>
    <xf numFmtId="0" fontId="0" fillId="0" borderId="1" xfId="0" applyBorder="1" applyAlignment="1">
      <alignment horizontal="center" vertical="center" wrapText="1"/>
    </xf>
    <xf numFmtId="0" fontId="2" fillId="0" borderId="0" xfId="0" applyFont="1" applyFill="1" applyAlignment="1">
      <alignment vertical="center"/>
    </xf>
    <xf numFmtId="0" fontId="1" fillId="2" borderId="1" xfId="0" applyFont="1" applyFill="1" applyBorder="1" applyAlignment="1">
      <alignment horizontal="center" vertical="center" wrapText="1"/>
    </xf>
    <xf numFmtId="0" fontId="4"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0" fillId="0" borderId="1" xfId="0" applyBorder="1" applyAlignment="1" applyProtection="1">
      <alignment horizontal="center" vertical="center"/>
      <protection locked="0"/>
    </xf>
    <xf numFmtId="0" fontId="6" fillId="0" borderId="0" xfId="0" applyFont="1" applyFill="1" applyAlignment="1">
      <alignment vertical="center"/>
    </xf>
    <xf numFmtId="0" fontId="14" fillId="5" borderId="0" xfId="0" applyFont="1" applyFill="1"/>
    <xf numFmtId="0" fontId="8" fillId="5" borderId="0" xfId="0" applyFont="1" applyFill="1"/>
    <xf numFmtId="0" fontId="9" fillId="5" borderId="0" xfId="0" applyFont="1" applyFill="1"/>
    <xf numFmtId="0" fontId="0" fillId="5" borderId="0" xfId="0" applyFill="1"/>
    <xf numFmtId="0" fontId="15" fillId="5" borderId="0" xfId="0" applyFont="1" applyFill="1"/>
    <xf numFmtId="0" fontId="16" fillId="5" borderId="0" xfId="0" applyFont="1" applyFill="1"/>
    <xf numFmtId="0" fontId="6" fillId="5" borderId="0" xfId="0" applyFont="1" applyFill="1"/>
    <xf numFmtId="0" fontId="1" fillId="5" borderId="0" xfId="0" applyFont="1" applyFill="1"/>
    <xf numFmtId="0" fontId="0" fillId="5" borderId="0" xfId="0" quotePrefix="1" applyFill="1"/>
    <xf numFmtId="0" fontId="17" fillId="5" borderId="0" xfId="0" applyFont="1" applyFill="1"/>
    <xf numFmtId="0" fontId="12" fillId="5" borderId="0" xfId="0" applyFont="1" applyFill="1"/>
    <xf numFmtId="0" fontId="13" fillId="5" borderId="0" xfId="0" applyFont="1" applyFill="1"/>
    <xf numFmtId="0" fontId="11" fillId="5" borderId="0" xfId="0" applyFont="1" applyFill="1"/>
    <xf numFmtId="0" fontId="10" fillId="5" borderId="0" xfId="0" applyFont="1" applyFill="1"/>
    <xf numFmtId="0" fontId="0" fillId="0" borderId="1" xfId="0" applyFill="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1" fillId="2" borderId="1" xfId="0" applyFont="1" applyFill="1" applyBorder="1" applyAlignment="1">
      <alignment horizontal="center" vertical="center" wrapText="1"/>
    </xf>
    <xf numFmtId="0" fontId="0" fillId="0" borderId="0" xfId="0" applyFill="1"/>
    <xf numFmtId="0" fontId="1" fillId="2"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18" fillId="0" borderId="0" xfId="0" applyFont="1" applyAlignment="1">
      <alignment vertical="center"/>
    </xf>
    <xf numFmtId="0" fontId="19" fillId="2" borderId="1" xfId="0" applyFont="1" applyFill="1" applyBorder="1" applyAlignment="1">
      <alignment horizontal="center" vertical="center"/>
    </xf>
    <xf numFmtId="0" fontId="19" fillId="2" borderId="1" xfId="0" applyFont="1" applyFill="1" applyBorder="1" applyAlignment="1">
      <alignment horizontal="center" vertical="center"/>
    </xf>
    <xf numFmtId="0" fontId="20" fillId="0" borderId="1" xfId="0" applyFont="1" applyFill="1" applyBorder="1" applyAlignment="1">
      <alignment horizontal="center" vertical="center"/>
    </xf>
    <xf numFmtId="0" fontId="0" fillId="0" borderId="1" xfId="0" applyFill="1" applyBorder="1" applyAlignment="1" applyProtection="1">
      <alignment horizontal="center" vertical="center"/>
      <protection locked="0"/>
    </xf>
    <xf numFmtId="0" fontId="0" fillId="0" borderId="0" xfId="0" applyBorder="1" applyAlignment="1">
      <alignment vertical="center"/>
    </xf>
    <xf numFmtId="0" fontId="0" fillId="0" borderId="0" xfId="0" applyBorder="1" applyAlignment="1">
      <alignment vertical="center" wrapText="1"/>
    </xf>
    <xf numFmtId="0" fontId="8" fillId="0" borderId="0" xfId="0" applyFont="1" applyAlignment="1">
      <alignment vertical="center"/>
    </xf>
    <xf numFmtId="0" fontId="8" fillId="0" borderId="0" xfId="0" applyFont="1" applyFill="1" applyAlignment="1">
      <alignment vertical="center"/>
    </xf>
    <xf numFmtId="0" fontId="1" fillId="0" borderId="0" xfId="0" applyFont="1"/>
    <xf numFmtId="0" fontId="0" fillId="3" borderId="0" xfId="0" applyFill="1"/>
    <xf numFmtId="0" fontId="1" fillId="4" borderId="0" xfId="0" applyFont="1" applyFill="1"/>
    <xf numFmtId="0" fontId="0" fillId="4" borderId="0" xfId="0" applyFill="1"/>
    <xf numFmtId="0" fontId="0" fillId="6" borderId="0" xfId="0" applyFill="1"/>
    <xf numFmtId="0" fontId="0" fillId="7" borderId="0" xfId="0" applyFill="1"/>
    <xf numFmtId="0" fontId="0" fillId="8" borderId="0" xfId="0" applyFill="1"/>
    <xf numFmtId="0" fontId="0" fillId="9" borderId="0" xfId="0" applyFill="1"/>
    <xf numFmtId="0" fontId="0" fillId="0" borderId="1" xfId="0" applyBorder="1" applyAlignment="1" applyProtection="1">
      <alignment horizontal="center" vertical="center"/>
      <protection locked="0"/>
    </xf>
    <xf numFmtId="0" fontId="1" fillId="7" borderId="1" xfId="0" applyFont="1" applyFill="1" applyBorder="1" applyAlignment="1">
      <alignment horizontal="center" vertical="center"/>
    </xf>
    <xf numFmtId="0" fontId="9" fillId="0" borderId="0" xfId="0" applyFont="1" applyAlignment="1">
      <alignment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1" fillId="7" borderId="2"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vertical="center" wrapText="1"/>
    </xf>
    <xf numFmtId="0" fontId="0" fillId="0" borderId="4" xfId="0" applyBorder="1" applyAlignment="1">
      <alignment vertical="center" wrapText="1"/>
    </xf>
    <xf numFmtId="0" fontId="0" fillId="0" borderId="2" xfId="0" applyFill="1" applyBorder="1" applyAlignment="1">
      <alignment horizontal="left" vertical="center" wrapText="1"/>
    </xf>
    <xf numFmtId="0" fontId="0" fillId="0" borderId="4" xfId="0" applyFill="1" applyBorder="1" applyAlignment="1">
      <alignment horizontal="left" vertical="center" wrapText="1"/>
    </xf>
    <xf numFmtId="0" fontId="0" fillId="0" borderId="1" xfId="0" applyBorder="1" applyAlignment="1">
      <alignment vertical="center" wrapText="1"/>
    </xf>
    <xf numFmtId="0" fontId="0" fillId="0" borderId="3" xfId="0" applyBorder="1" applyAlignment="1">
      <alignment vertical="center" wrapText="1"/>
    </xf>
    <xf numFmtId="0" fontId="5" fillId="0" borderId="1" xfId="1" applyFont="1" applyFill="1" applyBorder="1" applyAlignment="1">
      <alignment vertical="center"/>
    </xf>
    <xf numFmtId="0" fontId="19" fillId="2" borderId="1" xfId="0" applyFont="1" applyFill="1" applyBorder="1" applyAlignment="1">
      <alignment horizontal="center" vertical="center"/>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CC43A-AD5F-4A96-A39E-A866E1FEF6A7}">
  <sheetPr codeName="Feuil4"/>
  <dimension ref="A1:R10"/>
  <sheetViews>
    <sheetView workbookViewId="0">
      <selection activeCell="G22" sqref="G22"/>
    </sheetView>
  </sheetViews>
  <sheetFormatPr baseColWidth="10" defaultRowHeight="15" x14ac:dyDescent="0.25"/>
  <sheetData>
    <row r="1" spans="1:18" s="51" customFormat="1" x14ac:dyDescent="0.25">
      <c r="A1" s="50" t="s">
        <v>11</v>
      </c>
    </row>
    <row r="2" spans="1:18" x14ac:dyDescent="0.25">
      <c r="A2" s="48" t="s">
        <v>123</v>
      </c>
      <c r="B2" s="48" t="s">
        <v>132</v>
      </c>
      <c r="C2" s="48" t="s">
        <v>133</v>
      </c>
      <c r="D2" s="48" t="s">
        <v>134</v>
      </c>
      <c r="E2" s="48" t="s">
        <v>135</v>
      </c>
      <c r="F2" s="48" t="s">
        <v>162</v>
      </c>
      <c r="G2" s="48" t="s">
        <v>136</v>
      </c>
      <c r="H2" s="48" t="s">
        <v>137</v>
      </c>
      <c r="I2" s="48" t="s">
        <v>138</v>
      </c>
      <c r="J2" s="48" t="s">
        <v>139</v>
      </c>
      <c r="K2" s="48" t="s">
        <v>140</v>
      </c>
      <c r="L2" s="48" t="s">
        <v>141</v>
      </c>
      <c r="M2" s="48" t="s">
        <v>142</v>
      </c>
      <c r="N2" s="48" t="s">
        <v>143</v>
      </c>
      <c r="O2" s="48" t="s">
        <v>144</v>
      </c>
      <c r="P2" s="48" t="s">
        <v>145</v>
      </c>
      <c r="Q2" s="48" t="s">
        <v>146</v>
      </c>
      <c r="R2" s="48" t="s">
        <v>147</v>
      </c>
    </row>
    <row r="3" spans="1:18" x14ac:dyDescent="0.25">
      <c r="A3" s="49">
        <v>1</v>
      </c>
      <c r="B3">
        <f>'1 - Infos générales'!C3</f>
        <v>0</v>
      </c>
      <c r="C3">
        <f>'1 - Infos générales'!C4</f>
        <v>0</v>
      </c>
      <c r="D3">
        <f>'1 - Infos générales'!C5</f>
        <v>0</v>
      </c>
      <c r="E3">
        <f>'1 - Infos générales'!C6</f>
        <v>0</v>
      </c>
      <c r="F3">
        <f>'1 - Infos générales'!C7</f>
        <v>0</v>
      </c>
      <c r="G3" s="36" t="str">
        <f>IF(ISNUMBER('1 - Infos générales'!J4),'1 - Infos générales'!J4,"")</f>
        <v/>
      </c>
      <c r="H3" s="36" t="str">
        <f>IF(ISNUMBER('1 - Infos générales'!J5),'1 - Infos générales'!J5,"")</f>
        <v/>
      </c>
      <c r="I3" s="36" t="str">
        <f>IF(ISNUMBER('1 - Infos générales'!J6),'1 - Infos générales'!J6,"")</f>
        <v/>
      </c>
      <c r="J3" s="36" t="str">
        <f>IF(ISNUMBER('1 - Infos générales'!J7),'1 - Infos générales'!J7,"")</f>
        <v/>
      </c>
      <c r="K3" s="36" t="str">
        <f>IF(ISNUMBER('1 - Infos générales'!J8),'1 - Infos générales'!J8,"")</f>
        <v/>
      </c>
      <c r="L3" s="36" t="str">
        <f>IF(ISNUMBER('1 - Infos générales'!J9),'1 - Infos générales'!J9,"")</f>
        <v/>
      </c>
      <c r="M3" s="36" t="str">
        <f>IF(ISNUMBER('1 - Infos générales'!J10),'1 - Infos générales'!J10,"")</f>
        <v/>
      </c>
      <c r="N3" s="36" t="str">
        <f>IF(ISNUMBER('1 - Infos générales'!J11),'1 - Infos générales'!J11,"")</f>
        <v/>
      </c>
      <c r="O3" s="36" t="str">
        <f>IF(ISNUMBER('1 - Infos générales'!J12),'1 - Infos générales'!J12,"")</f>
        <v/>
      </c>
      <c r="P3" s="36">
        <f>SUM(G3:M3)</f>
        <v>0</v>
      </c>
      <c r="Q3" s="36">
        <f>SUM(M3:O3)</f>
        <v>0</v>
      </c>
      <c r="R3" s="36">
        <f>SUM(P3:Q3)</f>
        <v>0</v>
      </c>
    </row>
    <row r="4" spans="1:18" x14ac:dyDescent="0.25">
      <c r="A4" s="36"/>
    </row>
    <row r="6" spans="1:18" s="51" customFormat="1" x14ac:dyDescent="0.25">
      <c r="A6" s="50" t="s">
        <v>165</v>
      </c>
    </row>
    <row r="7" spans="1:18" s="48" customFormat="1" x14ac:dyDescent="0.25">
      <c r="A7" s="48" t="s">
        <v>122</v>
      </c>
      <c r="B7" s="48" t="s">
        <v>123</v>
      </c>
      <c r="C7" s="48" t="s">
        <v>124</v>
      </c>
      <c r="D7" s="48" t="s">
        <v>125</v>
      </c>
      <c r="E7" s="48" t="s">
        <v>126</v>
      </c>
      <c r="F7" s="48" t="s">
        <v>127</v>
      </c>
      <c r="G7" s="48" t="s">
        <v>128</v>
      </c>
      <c r="H7" s="48" t="s">
        <v>129</v>
      </c>
      <c r="I7" s="48" t="s">
        <v>130</v>
      </c>
      <c r="J7" s="48" t="s">
        <v>131</v>
      </c>
    </row>
    <row r="8" spans="1:18" x14ac:dyDescent="0.25">
      <c r="A8">
        <f>$A$3*100+1</f>
        <v>101</v>
      </c>
      <c r="B8">
        <f>$A$3</f>
        <v>1</v>
      </c>
      <c r="C8">
        <f>'1 - Infos générales'!C21</f>
        <v>0</v>
      </c>
      <c r="D8">
        <f>'1 - Infos générales'!D21</f>
        <v>0</v>
      </c>
      <c r="E8">
        <f>'1 - Infos générales'!E21</f>
        <v>0</v>
      </c>
      <c r="F8">
        <f>'1 - Infos générales'!F21</f>
        <v>0</v>
      </c>
      <c r="G8">
        <f>'1 - Infos générales'!G21</f>
        <v>0</v>
      </c>
      <c r="H8">
        <f>'1 - Infos générales'!H21</f>
        <v>0</v>
      </c>
      <c r="I8">
        <f>'1 - Infos générales'!I21</f>
        <v>0</v>
      </c>
      <c r="J8">
        <f>'1 - Infos générales'!J21</f>
        <v>0</v>
      </c>
    </row>
    <row r="9" spans="1:18" x14ac:dyDescent="0.25">
      <c r="A9">
        <f>$A$3*100+2</f>
        <v>102</v>
      </c>
      <c r="B9">
        <f t="shared" ref="B9:B10" si="0">$A$3</f>
        <v>1</v>
      </c>
      <c r="C9">
        <f>'1 - Infos générales'!C22</f>
        <v>0</v>
      </c>
      <c r="D9">
        <f>'1 - Infos générales'!D22</f>
        <v>0</v>
      </c>
      <c r="E9">
        <f>'1 - Infos générales'!E22</f>
        <v>0</v>
      </c>
      <c r="F9">
        <f>'1 - Infos générales'!F22</f>
        <v>0</v>
      </c>
      <c r="G9">
        <f>'1 - Infos générales'!G22</f>
        <v>0</v>
      </c>
      <c r="H9">
        <f>'1 - Infos générales'!H22</f>
        <v>0</v>
      </c>
      <c r="I9">
        <f>'1 - Infos générales'!I22</f>
        <v>0</v>
      </c>
      <c r="J9">
        <f>'1 - Infos générales'!J22</f>
        <v>0</v>
      </c>
    </row>
    <row r="10" spans="1:18" x14ac:dyDescent="0.25">
      <c r="A10">
        <f>$A$3*100+3</f>
        <v>103</v>
      </c>
      <c r="B10">
        <f t="shared" si="0"/>
        <v>1</v>
      </c>
      <c r="C10">
        <f>'1 - Infos générales'!C23</f>
        <v>0</v>
      </c>
      <c r="D10">
        <f>'1 - Infos générales'!D23</f>
        <v>0</v>
      </c>
      <c r="E10">
        <f>'1 - Infos générales'!E23</f>
        <v>0</v>
      </c>
      <c r="F10">
        <f>'1 - Infos générales'!F23</f>
        <v>0</v>
      </c>
      <c r="G10">
        <f>'1 - Infos générales'!G23</f>
        <v>0</v>
      </c>
      <c r="H10">
        <f>'1 - Infos générales'!H23</f>
        <v>0</v>
      </c>
      <c r="I10">
        <f>'1 - Infos générales'!I23</f>
        <v>0</v>
      </c>
      <c r="J10">
        <f>'1 - Infos générales'!J23</f>
        <v>0</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8B343-B933-4653-AF67-0DB11F7829DD}">
  <sheetPr codeName="Feuil5"/>
  <dimension ref="A1:O55"/>
  <sheetViews>
    <sheetView workbookViewId="0">
      <selection activeCell="K14" sqref="K14"/>
    </sheetView>
  </sheetViews>
  <sheetFormatPr baseColWidth="10" defaultRowHeight="15" x14ac:dyDescent="0.25"/>
  <sheetData>
    <row r="1" spans="1:15" x14ac:dyDescent="0.25">
      <c r="A1" s="48" t="s">
        <v>148</v>
      </c>
      <c r="B1" s="48" t="s">
        <v>122</v>
      </c>
      <c r="C1" s="48" t="s">
        <v>123</v>
      </c>
      <c r="D1" s="48" t="s">
        <v>149</v>
      </c>
      <c r="E1" s="48" t="s">
        <v>150</v>
      </c>
      <c r="F1" s="48" t="s">
        <v>151</v>
      </c>
      <c r="G1" s="48" t="s">
        <v>152</v>
      </c>
      <c r="H1" s="48" t="s">
        <v>153</v>
      </c>
      <c r="I1" s="48" t="s">
        <v>154</v>
      </c>
      <c r="J1" s="48" t="s">
        <v>155</v>
      </c>
      <c r="K1" s="48" t="s">
        <v>156</v>
      </c>
      <c r="L1" s="48" t="s">
        <v>157</v>
      </c>
      <c r="M1" s="48" t="s">
        <v>158</v>
      </c>
      <c r="N1" s="48" t="s">
        <v>159</v>
      </c>
      <c r="O1" s="48" t="s">
        <v>160</v>
      </c>
    </row>
    <row r="2" spans="1:15" x14ac:dyDescent="0.25">
      <c r="A2" s="53">
        <f>'synthese-install'!$A$8*100+'2 - CBCT dose fixe'!A15</f>
        <v>10101</v>
      </c>
      <c r="B2" s="53">
        <f>'synthese-install'!$A$8</f>
        <v>101</v>
      </c>
      <c r="C2" s="53">
        <f>'synthese-install'!$B$8</f>
        <v>1</v>
      </c>
      <c r="D2" s="53" t="s">
        <v>35</v>
      </c>
      <c r="E2" s="53" t="str">
        <f>'2 - CBCT dose fixe'!C15</f>
        <v>Implant unitaire sans guide, sans sinuslift</v>
      </c>
      <c r="F2" s="53" t="str">
        <f>IF('2 - CBCT dose fixe'!D15&lt;&gt;"",'2 - CBCT dose fixe'!D15,"")</f>
        <v/>
      </c>
      <c r="G2" s="53" t="str">
        <f>IF('2 - CBCT dose fixe'!E15&lt;&gt;"",'2 - CBCT dose fixe'!E15,"")</f>
        <v/>
      </c>
      <c r="H2" s="53" t="str">
        <f>IF('2 - CBCT dose fixe'!F15&lt;&gt;"",'2 - CBCT dose fixe'!F15,"")</f>
        <v/>
      </c>
      <c r="I2" s="53" t="str">
        <f>IF('2 - CBCT dose fixe'!G15&lt;&gt;"",'2 - CBCT dose fixe'!G15,"")</f>
        <v/>
      </c>
      <c r="J2" s="53" t="str">
        <f>IF('2 - CBCT dose fixe'!H15&lt;&gt;"",'2 - CBCT dose fixe'!H15,"")</f>
        <v/>
      </c>
      <c r="K2" s="53" t="str">
        <f>IF('2 - CBCT dose fixe'!I15&lt;&gt;"",'2 - CBCT dose fixe'!I15*IF('synthese-install'!$F$8="mGy.cm²",1,IF('synthese-install'!$F$8="dGy.cm²",100,IF('synthese-install'!$F$8="Gy.cm²",1000,10))),"")</f>
        <v/>
      </c>
      <c r="L2" s="53" t="str">
        <f>IFERROR(G2*H2,"")</f>
        <v/>
      </c>
      <c r="M2" s="53"/>
      <c r="N2" s="53"/>
      <c r="O2" s="53"/>
    </row>
    <row r="3" spans="1:15" x14ac:dyDescent="0.25">
      <c r="A3" s="53">
        <f>'synthese-install'!$A$8*100+'2 - CBCT dose fixe'!A16</f>
        <v>10102</v>
      </c>
      <c r="B3" s="53">
        <f>'synthese-install'!$A$8</f>
        <v>101</v>
      </c>
      <c r="C3" s="53">
        <f>'synthese-install'!$B$8</f>
        <v>1</v>
      </c>
      <c r="D3" s="53" t="s">
        <v>35</v>
      </c>
      <c r="E3" s="53" t="str">
        <f>'2 - CBCT dose fixe'!C16</f>
        <v>Implant multiple avec guide, sans sinuslift</v>
      </c>
      <c r="F3" s="53" t="str">
        <f>IF('2 - CBCT dose fixe'!D16&lt;&gt;"",'2 - CBCT dose fixe'!D16,"")</f>
        <v/>
      </c>
      <c r="G3" s="53" t="str">
        <f>IF('2 - CBCT dose fixe'!E16&lt;&gt;"",'2 - CBCT dose fixe'!E16,"")</f>
        <v/>
      </c>
      <c r="H3" s="53" t="str">
        <f>IF('2 - CBCT dose fixe'!F16&lt;&gt;"",'2 - CBCT dose fixe'!F16,"")</f>
        <v/>
      </c>
      <c r="I3" s="53" t="str">
        <f>IF('2 - CBCT dose fixe'!G16&lt;&gt;"",'2 - CBCT dose fixe'!G16,"")</f>
        <v/>
      </c>
      <c r="J3" s="53" t="str">
        <f>IF('2 - CBCT dose fixe'!H16&lt;&gt;"",'2 - CBCT dose fixe'!H16,"")</f>
        <v/>
      </c>
      <c r="K3" s="53" t="str">
        <f>IF('2 - CBCT dose fixe'!I16&lt;&gt;"",'2 - CBCT dose fixe'!I16*IF('synthese-install'!$F$8="mGy.cm²",1,IF('synthese-install'!$F$8="dGy.cm²",100,IF('synthese-install'!$F$8="Gy.cm²",1000,10))),"")</f>
        <v/>
      </c>
      <c r="L3" s="53" t="str">
        <f t="shared" ref="L3:L55" si="0">IFERROR(G3*H3,"")</f>
        <v/>
      </c>
      <c r="M3" s="53"/>
      <c r="N3" s="53"/>
      <c r="O3" s="53"/>
    </row>
    <row r="4" spans="1:15" x14ac:dyDescent="0.25">
      <c r="A4" s="53">
        <f>'synthese-install'!$A$8*100+'2 - CBCT dose fixe'!A17</f>
        <v>10103</v>
      </c>
      <c r="B4" s="53">
        <f>'synthese-install'!$A$8</f>
        <v>101</v>
      </c>
      <c r="C4" s="53">
        <f>'synthese-install'!$B$8</f>
        <v>1</v>
      </c>
      <c r="D4" s="53" t="s">
        <v>35</v>
      </c>
      <c r="E4" s="53" t="str">
        <f>'2 - CBCT dose fixe'!C17</f>
        <v>Implant maxillaire avec sinuslift</v>
      </c>
      <c r="F4" s="53" t="str">
        <f>IF('2 - CBCT dose fixe'!D17&lt;&gt;"",'2 - CBCT dose fixe'!D17,"")</f>
        <v/>
      </c>
      <c r="G4" s="53" t="str">
        <f>IF('2 - CBCT dose fixe'!E17&lt;&gt;"",'2 - CBCT dose fixe'!E17,"")</f>
        <v/>
      </c>
      <c r="H4" s="53" t="str">
        <f>IF('2 - CBCT dose fixe'!F17&lt;&gt;"",'2 - CBCT dose fixe'!F17,"")</f>
        <v/>
      </c>
      <c r="I4" s="53" t="str">
        <f>IF('2 - CBCT dose fixe'!G17&lt;&gt;"",'2 - CBCT dose fixe'!G17,"")</f>
        <v/>
      </c>
      <c r="J4" s="53" t="str">
        <f>IF('2 - CBCT dose fixe'!H17&lt;&gt;"",'2 - CBCT dose fixe'!H17,"")</f>
        <v/>
      </c>
      <c r="K4" s="53" t="str">
        <f>IF('2 - CBCT dose fixe'!I17&lt;&gt;"",'2 - CBCT dose fixe'!I17*IF('synthese-install'!$F$8="mGy.cm²",1,IF('synthese-install'!$F$8="dGy.cm²",100,IF('synthese-install'!$F$8="Gy.cm²",1000,10))),"")</f>
        <v/>
      </c>
      <c r="L4" s="53" t="str">
        <f t="shared" si="0"/>
        <v/>
      </c>
      <c r="M4" s="53"/>
      <c r="N4" s="53"/>
      <c r="O4" s="53"/>
    </row>
    <row r="5" spans="1:15" x14ac:dyDescent="0.25">
      <c r="A5" s="53">
        <f>'synthese-install'!$A$8*100+'2 - CBCT dose fixe'!A18</f>
        <v>10104</v>
      </c>
      <c r="B5" s="53">
        <f>'synthese-install'!$A$8</f>
        <v>101</v>
      </c>
      <c r="C5" s="53">
        <f>'synthese-install'!$B$8</f>
        <v>1</v>
      </c>
      <c r="D5" s="53" t="s">
        <v>35</v>
      </c>
      <c r="E5" s="53" t="str">
        <f>'2 - CBCT dose fixe'!C18</f>
        <v>Exodontie : dents de sagesse bilatérales</v>
      </c>
      <c r="F5" s="53" t="str">
        <f>IF('2 - CBCT dose fixe'!D18&lt;&gt;"",'2 - CBCT dose fixe'!D18,"")</f>
        <v/>
      </c>
      <c r="G5" s="53" t="str">
        <f>IF('2 - CBCT dose fixe'!E18&lt;&gt;"",'2 - CBCT dose fixe'!E18,"")</f>
        <v/>
      </c>
      <c r="H5" s="53" t="str">
        <f>IF('2 - CBCT dose fixe'!F18&lt;&gt;"",'2 - CBCT dose fixe'!F18,"")</f>
        <v/>
      </c>
      <c r="I5" s="53" t="str">
        <f>IF('2 - CBCT dose fixe'!G18&lt;&gt;"",'2 - CBCT dose fixe'!G18,"")</f>
        <v/>
      </c>
      <c r="J5" s="53" t="str">
        <f>IF('2 - CBCT dose fixe'!H18&lt;&gt;"",'2 - CBCT dose fixe'!H18,"")</f>
        <v/>
      </c>
      <c r="K5" s="53" t="str">
        <f>IF('2 - CBCT dose fixe'!I18&lt;&gt;"",'2 - CBCT dose fixe'!I18*IF('synthese-install'!$F$8="mGy.cm²",1,IF('synthese-install'!$F$8="dGy.cm²",100,IF('synthese-install'!$F$8="Gy.cm²",1000,10))),"")</f>
        <v/>
      </c>
      <c r="L5" s="53" t="str">
        <f t="shared" si="0"/>
        <v/>
      </c>
      <c r="M5" s="53"/>
      <c r="N5" s="53"/>
      <c r="O5" s="53"/>
    </row>
    <row r="6" spans="1:15" x14ac:dyDescent="0.25">
      <c r="A6" s="53">
        <f>'synthese-install'!$A$8*100+'2 - CBCT dose fixe'!A19</f>
        <v>10105</v>
      </c>
      <c r="B6" s="53">
        <f>'synthese-install'!$A$8</f>
        <v>101</v>
      </c>
      <c r="C6" s="53">
        <f>'synthese-install'!$B$8</f>
        <v>1</v>
      </c>
      <c r="D6" s="53" t="s">
        <v>35</v>
      </c>
      <c r="E6" s="53" t="str">
        <f>'2 - CBCT dose fixe'!C19</f>
        <v>Exodontie : dent incluse unitaire</v>
      </c>
      <c r="F6" s="53" t="str">
        <f>IF('2 - CBCT dose fixe'!D19&lt;&gt;"",'2 - CBCT dose fixe'!D19,"")</f>
        <v/>
      </c>
      <c r="G6" s="53" t="str">
        <f>IF('2 - CBCT dose fixe'!E19&lt;&gt;"",'2 - CBCT dose fixe'!E19,"")</f>
        <v/>
      </c>
      <c r="H6" s="53" t="str">
        <f>IF('2 - CBCT dose fixe'!F19&lt;&gt;"",'2 - CBCT dose fixe'!F19,"")</f>
        <v/>
      </c>
      <c r="I6" s="53" t="str">
        <f>IF('2 - CBCT dose fixe'!G19&lt;&gt;"",'2 - CBCT dose fixe'!G19,"")</f>
        <v/>
      </c>
      <c r="J6" s="53" t="str">
        <f>IF('2 - CBCT dose fixe'!H19&lt;&gt;"",'2 - CBCT dose fixe'!H19,"")</f>
        <v/>
      </c>
      <c r="K6" s="53" t="str">
        <f>IF('2 - CBCT dose fixe'!I19&lt;&gt;"",'2 - CBCT dose fixe'!I19*IF('synthese-install'!$F$8="mGy.cm²",1,IF('synthese-install'!$F$8="dGy.cm²",100,IF('synthese-install'!$F$8="Gy.cm²",1000,10))),"")</f>
        <v/>
      </c>
      <c r="L6" s="53" t="str">
        <f t="shared" si="0"/>
        <v/>
      </c>
      <c r="M6" s="53"/>
      <c r="N6" s="53"/>
      <c r="O6" s="53"/>
    </row>
    <row r="7" spans="1:15" x14ac:dyDescent="0.25">
      <c r="A7" s="53">
        <f>'synthese-install'!$A$8*100+'2 - CBCT dose fixe'!A20</f>
        <v>10106</v>
      </c>
      <c r="B7" s="53">
        <f>'synthese-install'!$A$8</f>
        <v>101</v>
      </c>
      <c r="C7" s="53">
        <f>'synthese-install'!$B$8</f>
        <v>1</v>
      </c>
      <c r="D7" s="53" t="s">
        <v>35</v>
      </c>
      <c r="E7" s="53" t="str">
        <f>'2 - CBCT dose fixe'!C20</f>
        <v>Evaluation du parodonte</v>
      </c>
      <c r="F7" s="53" t="str">
        <f>IF('2 - CBCT dose fixe'!D20&lt;&gt;"",'2 - CBCT dose fixe'!D20,"")</f>
        <v/>
      </c>
      <c r="G7" s="53" t="str">
        <f>IF('2 - CBCT dose fixe'!E20&lt;&gt;"",'2 - CBCT dose fixe'!E20,"")</f>
        <v/>
      </c>
      <c r="H7" s="53" t="str">
        <f>IF('2 - CBCT dose fixe'!F20&lt;&gt;"",'2 - CBCT dose fixe'!F20,"")</f>
        <v/>
      </c>
      <c r="I7" s="53" t="str">
        <f>IF('2 - CBCT dose fixe'!G20&lt;&gt;"",'2 - CBCT dose fixe'!G20,"")</f>
        <v/>
      </c>
      <c r="J7" s="53" t="str">
        <f>IF('2 - CBCT dose fixe'!H20&lt;&gt;"",'2 - CBCT dose fixe'!H20,"")</f>
        <v/>
      </c>
      <c r="K7" s="53" t="str">
        <f>IF('2 - CBCT dose fixe'!I20&lt;&gt;"",'2 - CBCT dose fixe'!I20*IF('synthese-install'!$F$8="mGy.cm²",1,IF('synthese-install'!$F$8="dGy.cm²",100,IF('synthese-install'!$F$8="Gy.cm²",1000,10))),"")</f>
        <v/>
      </c>
      <c r="L7" s="53" t="str">
        <f t="shared" si="0"/>
        <v/>
      </c>
      <c r="M7" s="53"/>
      <c r="N7" s="53"/>
      <c r="O7" s="53"/>
    </row>
    <row r="8" spans="1:15" x14ac:dyDescent="0.25">
      <c r="A8" s="53">
        <f>'synthese-install'!$A$8*100+'2 - CBCT dose fixe'!A21</f>
        <v>10107</v>
      </c>
      <c r="B8" s="53">
        <f>'synthese-install'!$A$8</f>
        <v>101</v>
      </c>
      <c r="C8" s="53">
        <f>'synthese-install'!$B$8</f>
        <v>1</v>
      </c>
      <c r="D8" s="53" t="s">
        <v>35</v>
      </c>
      <c r="E8" s="53" t="str">
        <f>'2 - CBCT dose fixe'!C21</f>
        <v>Endodontie</v>
      </c>
      <c r="F8" s="53" t="str">
        <f>IF('2 - CBCT dose fixe'!D21&lt;&gt;"",'2 - CBCT dose fixe'!D21,"")</f>
        <v/>
      </c>
      <c r="G8" s="53" t="str">
        <f>IF('2 - CBCT dose fixe'!E21&lt;&gt;"",'2 - CBCT dose fixe'!E21,"")</f>
        <v/>
      </c>
      <c r="H8" s="53" t="str">
        <f>IF('2 - CBCT dose fixe'!F21&lt;&gt;"",'2 - CBCT dose fixe'!F21,"")</f>
        <v/>
      </c>
      <c r="I8" s="53" t="str">
        <f>IF('2 - CBCT dose fixe'!G21&lt;&gt;"",'2 - CBCT dose fixe'!G21,"")</f>
        <v/>
      </c>
      <c r="J8" s="53" t="str">
        <f>IF('2 - CBCT dose fixe'!H21&lt;&gt;"",'2 - CBCT dose fixe'!H21,"")</f>
        <v/>
      </c>
      <c r="K8" s="53" t="str">
        <f>IF('2 - CBCT dose fixe'!I21&lt;&gt;"",'2 - CBCT dose fixe'!I21*IF('synthese-install'!$F$8="mGy.cm²",1,IF('synthese-install'!$F$8="dGy.cm²",100,IF('synthese-install'!$F$8="Gy.cm²",1000,10))),"")</f>
        <v/>
      </c>
      <c r="L8" s="53" t="str">
        <f t="shared" si="0"/>
        <v/>
      </c>
      <c r="M8" s="53"/>
      <c r="N8" s="53"/>
      <c r="O8" s="53"/>
    </row>
    <row r="9" spans="1:15" x14ac:dyDescent="0.25">
      <c r="A9" s="53">
        <f>'synthese-install'!$A$8*100+'2 - CBCT dose fixe'!A22</f>
        <v>10108</v>
      </c>
      <c r="B9" s="53">
        <f>'synthese-install'!$A$8</f>
        <v>101</v>
      </c>
      <c r="C9" s="53">
        <f>'synthese-install'!$B$8</f>
        <v>1</v>
      </c>
      <c r="D9" s="53" t="s">
        <v>163</v>
      </c>
      <c r="E9" s="53" t="str">
        <f>'2 - CBCT dose fixe'!C22</f>
        <v>Dent incluse</v>
      </c>
      <c r="F9" s="53" t="str">
        <f>IF('2 - CBCT dose fixe'!D22&lt;&gt;"",'2 - CBCT dose fixe'!D22,"")</f>
        <v/>
      </c>
      <c r="G9" s="53" t="str">
        <f>IF('2 - CBCT dose fixe'!E22&lt;&gt;"",'2 - CBCT dose fixe'!E22,"")</f>
        <v/>
      </c>
      <c r="H9" s="53" t="str">
        <f>IF('2 - CBCT dose fixe'!F22&lt;&gt;"",'2 - CBCT dose fixe'!F22,"")</f>
        <v/>
      </c>
      <c r="I9" s="53" t="str">
        <f>IF('2 - CBCT dose fixe'!G22&lt;&gt;"",'2 - CBCT dose fixe'!G22,"")</f>
        <v/>
      </c>
      <c r="J9" s="53" t="str">
        <f>IF('2 - CBCT dose fixe'!H22&lt;&gt;"",'2 - CBCT dose fixe'!H22,"")</f>
        <v/>
      </c>
      <c r="K9" s="53" t="str">
        <f>IF('2 - CBCT dose fixe'!I22&lt;&gt;"",'2 - CBCT dose fixe'!I22*IF('synthese-install'!$F$8="mGy.cm²",1,IF('synthese-install'!$F$8="dGy.cm²",100,IF('synthese-install'!$F$8="Gy.cm²",1000,10))),"")</f>
        <v/>
      </c>
      <c r="L9" s="53" t="str">
        <f t="shared" si="0"/>
        <v/>
      </c>
      <c r="M9" s="53"/>
      <c r="N9" s="53"/>
      <c r="O9" s="53"/>
    </row>
    <row r="10" spans="1:15" x14ac:dyDescent="0.25">
      <c r="A10" s="53">
        <f>'synthese-install'!$A$8*100+'2 - CBCT dose fixe'!A23</f>
        <v>10109</v>
      </c>
      <c r="B10" s="53">
        <f>'synthese-install'!$A$8</f>
        <v>101</v>
      </c>
      <c r="C10" s="53">
        <f>'synthese-install'!$B$8</f>
        <v>1</v>
      </c>
      <c r="D10" s="53" t="s">
        <v>164</v>
      </c>
      <c r="E10" s="53" t="str">
        <f>'2 - CBCT dose fixe'!C23</f>
        <v>Fente palatine</v>
      </c>
      <c r="F10" s="53" t="str">
        <f>IF('2 - CBCT dose fixe'!D23&lt;&gt;"",'2 - CBCT dose fixe'!D23,"")</f>
        <v/>
      </c>
      <c r="G10" s="53" t="str">
        <f>IF('2 - CBCT dose fixe'!E23&lt;&gt;"",'2 - CBCT dose fixe'!E23,"")</f>
        <v/>
      </c>
      <c r="H10" s="53" t="str">
        <f>IF('2 - CBCT dose fixe'!F23&lt;&gt;"",'2 - CBCT dose fixe'!F23,"")</f>
        <v/>
      </c>
      <c r="I10" s="53" t="str">
        <f>IF('2 - CBCT dose fixe'!G23&lt;&gt;"",'2 - CBCT dose fixe'!G23,"")</f>
        <v/>
      </c>
      <c r="J10" s="53" t="str">
        <f>IF('2 - CBCT dose fixe'!H23&lt;&gt;"",'2 - CBCT dose fixe'!H23,"")</f>
        <v/>
      </c>
      <c r="K10" s="53" t="str">
        <f>IF('2 - CBCT dose fixe'!I23&lt;&gt;"",'2 - CBCT dose fixe'!I23*IF('synthese-install'!$F$8="mGy.cm²",1,IF('synthese-install'!$F$8="dGy.cm²",100,IF('synthese-install'!$F$8="Gy.cm²",1000,10))),"")</f>
        <v/>
      </c>
      <c r="L10" s="53" t="str">
        <f t="shared" si="0"/>
        <v/>
      </c>
      <c r="M10" s="53"/>
      <c r="N10" s="53"/>
      <c r="O10" s="53"/>
    </row>
    <row r="11" spans="1:15" x14ac:dyDescent="0.25">
      <c r="A11" s="54">
        <f>'synthese-install'!$A$9*100+'2 - CBCT dose fixe'!A29</f>
        <v>10201</v>
      </c>
      <c r="B11" s="54">
        <f>'synthese-install'!$A$9</f>
        <v>102</v>
      </c>
      <c r="C11" s="54">
        <f>'synthese-install'!$B$9</f>
        <v>1</v>
      </c>
      <c r="D11" s="54" t="s">
        <v>35</v>
      </c>
      <c r="E11" s="54" t="str">
        <f>'2 - CBCT dose fixe'!C29</f>
        <v>Implant unitaire sans guide, sans sinuslift</v>
      </c>
      <c r="F11" s="54" t="str">
        <f>IF('2 - CBCT dose fixe'!D29&lt;&gt;"",'2 - CBCT dose fixe'!D29,"")</f>
        <v/>
      </c>
      <c r="G11" s="54" t="str">
        <f>IF('2 - CBCT dose fixe'!E29&lt;&gt;"",'2 - CBCT dose fixe'!E29,"")</f>
        <v/>
      </c>
      <c r="H11" s="54" t="str">
        <f>IF('2 - CBCT dose fixe'!F29&lt;&gt;"",'2 - CBCT dose fixe'!F29,"")</f>
        <v/>
      </c>
      <c r="I11" s="54" t="str">
        <f>IF('2 - CBCT dose fixe'!G29&lt;&gt;"",'2 - CBCT dose fixe'!G29,"")</f>
        <v/>
      </c>
      <c r="J11" s="54" t="str">
        <f>IF('2 - CBCT dose fixe'!H29&lt;&gt;"",'2 - CBCT dose fixe'!H29,"")</f>
        <v/>
      </c>
      <c r="K11" s="54" t="str">
        <f>IF('2 - CBCT dose fixe'!I29&lt;&gt;"",'2 - CBCT dose fixe'!I29*IF('synthese-install'!$F$9="mGy.cm²",1,IF('synthese-install'!$F$9="dGy.cm²",100,IF('synthese-install'!$F$9="Gy.cm²",1000,10))),"")</f>
        <v/>
      </c>
      <c r="L11" s="54" t="str">
        <f>IFERROR(G11*H11,"")</f>
        <v/>
      </c>
      <c r="M11" s="54"/>
      <c r="N11" s="54"/>
      <c r="O11" s="54"/>
    </row>
    <row r="12" spans="1:15" x14ac:dyDescent="0.25">
      <c r="A12" s="54">
        <f>'synthese-install'!$A$9*100+'2 - CBCT dose fixe'!A30</f>
        <v>10202</v>
      </c>
      <c r="B12" s="54">
        <f>'synthese-install'!$A$9</f>
        <v>102</v>
      </c>
      <c r="C12" s="54">
        <f>'synthese-install'!$B$9</f>
        <v>1</v>
      </c>
      <c r="D12" s="54" t="s">
        <v>35</v>
      </c>
      <c r="E12" s="54" t="str">
        <f>'2 - CBCT dose fixe'!C30</f>
        <v>Implant multiple avec guide, sans sinuslift</v>
      </c>
      <c r="F12" s="54" t="str">
        <f>IF('2 - CBCT dose fixe'!D30&lt;&gt;"",'2 - CBCT dose fixe'!D30,"")</f>
        <v/>
      </c>
      <c r="G12" s="54" t="str">
        <f>IF('2 - CBCT dose fixe'!E30&lt;&gt;"",'2 - CBCT dose fixe'!E30,"")</f>
        <v/>
      </c>
      <c r="H12" s="54" t="str">
        <f>IF('2 - CBCT dose fixe'!F30&lt;&gt;"",'2 - CBCT dose fixe'!F30,"")</f>
        <v/>
      </c>
      <c r="I12" s="54" t="str">
        <f>IF('2 - CBCT dose fixe'!G30&lt;&gt;"",'2 - CBCT dose fixe'!G30,"")</f>
        <v/>
      </c>
      <c r="J12" s="54" t="str">
        <f>IF('2 - CBCT dose fixe'!H30&lt;&gt;"",'2 - CBCT dose fixe'!H30,"")</f>
        <v/>
      </c>
      <c r="K12" s="54" t="str">
        <f>IF('2 - CBCT dose fixe'!I30&lt;&gt;"",'2 - CBCT dose fixe'!I30*IF('synthese-install'!$F$9="mGy.cm²",1,IF('synthese-install'!$F$9="dGy.cm²",100,IF('synthese-install'!$F$9="Gy.cm²",1000,10))),"")</f>
        <v/>
      </c>
      <c r="L12" s="54" t="str">
        <f t="shared" ref="L12:L19" si="1">IFERROR(G12*H12,"")</f>
        <v/>
      </c>
      <c r="M12" s="54"/>
      <c r="N12" s="54"/>
      <c r="O12" s="54"/>
    </row>
    <row r="13" spans="1:15" x14ac:dyDescent="0.25">
      <c r="A13" s="54">
        <f>'synthese-install'!$A$9*100+'2 - CBCT dose fixe'!A31</f>
        <v>10203</v>
      </c>
      <c r="B13" s="54">
        <f>'synthese-install'!$A$9</f>
        <v>102</v>
      </c>
      <c r="C13" s="54">
        <f>'synthese-install'!$B$9</f>
        <v>1</v>
      </c>
      <c r="D13" s="54" t="s">
        <v>35</v>
      </c>
      <c r="E13" s="54" t="str">
        <f>'2 - CBCT dose fixe'!C31</f>
        <v>Implant maxillaire avec sinuslift</v>
      </c>
      <c r="F13" s="54" t="str">
        <f>IF('2 - CBCT dose fixe'!D31&lt;&gt;"",'2 - CBCT dose fixe'!D31,"")</f>
        <v/>
      </c>
      <c r="G13" s="54" t="str">
        <f>IF('2 - CBCT dose fixe'!E31&lt;&gt;"",'2 - CBCT dose fixe'!E31,"")</f>
        <v/>
      </c>
      <c r="H13" s="54" t="str">
        <f>IF('2 - CBCT dose fixe'!F31&lt;&gt;"",'2 - CBCT dose fixe'!F31,"")</f>
        <v/>
      </c>
      <c r="I13" s="54" t="str">
        <f>IF('2 - CBCT dose fixe'!G31&lt;&gt;"",'2 - CBCT dose fixe'!G31,"")</f>
        <v/>
      </c>
      <c r="J13" s="54" t="str">
        <f>IF('2 - CBCT dose fixe'!H31&lt;&gt;"",'2 - CBCT dose fixe'!H31,"")</f>
        <v/>
      </c>
      <c r="K13" s="54" t="str">
        <f>IF('2 - CBCT dose fixe'!I31&lt;&gt;"",'2 - CBCT dose fixe'!I31*IF('synthese-install'!$F$9="mGy.cm²",1,IF('synthese-install'!$F$9="dGy.cm²",100,IF('synthese-install'!$F$9="Gy.cm²",1000,10))),"")</f>
        <v/>
      </c>
      <c r="L13" s="54" t="str">
        <f t="shared" si="1"/>
        <v/>
      </c>
      <c r="M13" s="54"/>
      <c r="N13" s="54"/>
      <c r="O13" s="54"/>
    </row>
    <row r="14" spans="1:15" x14ac:dyDescent="0.25">
      <c r="A14" s="54">
        <f>'synthese-install'!$A$9*100+'2 - CBCT dose fixe'!A32</f>
        <v>10204</v>
      </c>
      <c r="B14" s="54">
        <f>'synthese-install'!$A$9</f>
        <v>102</v>
      </c>
      <c r="C14" s="54">
        <f>'synthese-install'!$B$9</f>
        <v>1</v>
      </c>
      <c r="D14" s="54" t="s">
        <v>35</v>
      </c>
      <c r="E14" s="54" t="str">
        <f>'2 - CBCT dose fixe'!C32</f>
        <v>Exodontie : dents de sagesse bilatérales</v>
      </c>
      <c r="F14" s="54" t="str">
        <f>IF('2 - CBCT dose fixe'!D32&lt;&gt;"",'2 - CBCT dose fixe'!D32,"")</f>
        <v/>
      </c>
      <c r="G14" s="54" t="str">
        <f>IF('2 - CBCT dose fixe'!E32&lt;&gt;"",'2 - CBCT dose fixe'!E32,"")</f>
        <v/>
      </c>
      <c r="H14" s="54" t="str">
        <f>IF('2 - CBCT dose fixe'!F32&lt;&gt;"",'2 - CBCT dose fixe'!F32,"")</f>
        <v/>
      </c>
      <c r="I14" s="54" t="str">
        <f>IF('2 - CBCT dose fixe'!G32&lt;&gt;"",'2 - CBCT dose fixe'!G32,"")</f>
        <v/>
      </c>
      <c r="J14" s="54" t="str">
        <f>IF('2 - CBCT dose fixe'!H32&lt;&gt;"",'2 - CBCT dose fixe'!H32,"")</f>
        <v/>
      </c>
      <c r="K14" s="54" t="str">
        <f>IF('2 - CBCT dose fixe'!I32&lt;&gt;"",'2 - CBCT dose fixe'!I32*IF('synthese-install'!$F$9="mGy.cm²",1,IF('synthese-install'!$F$9="dGy.cm²",100,IF('synthese-install'!$F$9="Gy.cm²",1000,10))),"")</f>
        <v/>
      </c>
      <c r="L14" s="54" t="str">
        <f t="shared" si="1"/>
        <v/>
      </c>
      <c r="M14" s="54"/>
      <c r="N14" s="54"/>
      <c r="O14" s="54"/>
    </row>
    <row r="15" spans="1:15" x14ac:dyDescent="0.25">
      <c r="A15" s="54">
        <f>'synthese-install'!$A$9*100+'2 - CBCT dose fixe'!A33</f>
        <v>10205</v>
      </c>
      <c r="B15" s="54">
        <f>'synthese-install'!$A$9</f>
        <v>102</v>
      </c>
      <c r="C15" s="54">
        <f>'synthese-install'!$B$9</f>
        <v>1</v>
      </c>
      <c r="D15" s="54" t="s">
        <v>35</v>
      </c>
      <c r="E15" s="54" t="str">
        <f>'2 - CBCT dose fixe'!C33</f>
        <v>Exodontie : dent incluse unitaire</v>
      </c>
      <c r="F15" s="54" t="str">
        <f>IF('2 - CBCT dose fixe'!D33&lt;&gt;"",'2 - CBCT dose fixe'!D33,"")</f>
        <v/>
      </c>
      <c r="G15" s="54" t="str">
        <f>IF('2 - CBCT dose fixe'!E33&lt;&gt;"",'2 - CBCT dose fixe'!E33,"")</f>
        <v/>
      </c>
      <c r="H15" s="54" t="str">
        <f>IF('2 - CBCT dose fixe'!F33&lt;&gt;"",'2 - CBCT dose fixe'!F33,"")</f>
        <v/>
      </c>
      <c r="I15" s="54" t="str">
        <f>IF('2 - CBCT dose fixe'!G33&lt;&gt;"",'2 - CBCT dose fixe'!G33,"")</f>
        <v/>
      </c>
      <c r="J15" s="54" t="str">
        <f>IF('2 - CBCT dose fixe'!H33&lt;&gt;"",'2 - CBCT dose fixe'!H33,"")</f>
        <v/>
      </c>
      <c r="K15" s="54" t="str">
        <f>IF('2 - CBCT dose fixe'!I33&lt;&gt;"",'2 - CBCT dose fixe'!I33*IF('synthese-install'!$F$9="mGy.cm²",1,IF('synthese-install'!$F$9="dGy.cm²",100,IF('synthese-install'!$F$9="Gy.cm²",1000,10))),"")</f>
        <v/>
      </c>
      <c r="L15" s="54" t="str">
        <f t="shared" si="1"/>
        <v/>
      </c>
      <c r="M15" s="54"/>
      <c r="N15" s="54"/>
      <c r="O15" s="54"/>
    </row>
    <row r="16" spans="1:15" x14ac:dyDescent="0.25">
      <c r="A16" s="54">
        <f>'synthese-install'!$A$9*100+'2 - CBCT dose fixe'!A34</f>
        <v>10206</v>
      </c>
      <c r="B16" s="54">
        <f>'synthese-install'!$A$9</f>
        <v>102</v>
      </c>
      <c r="C16" s="54">
        <f>'synthese-install'!$B$9</f>
        <v>1</v>
      </c>
      <c r="D16" s="54" t="s">
        <v>35</v>
      </c>
      <c r="E16" s="54" t="str">
        <f>'2 - CBCT dose fixe'!C34</f>
        <v>Evaluation du parodonte</v>
      </c>
      <c r="F16" s="54" t="str">
        <f>IF('2 - CBCT dose fixe'!D34&lt;&gt;"",'2 - CBCT dose fixe'!D34,"")</f>
        <v/>
      </c>
      <c r="G16" s="54" t="str">
        <f>IF('2 - CBCT dose fixe'!E34&lt;&gt;"",'2 - CBCT dose fixe'!E34,"")</f>
        <v/>
      </c>
      <c r="H16" s="54" t="str">
        <f>IF('2 - CBCT dose fixe'!F34&lt;&gt;"",'2 - CBCT dose fixe'!F34,"")</f>
        <v/>
      </c>
      <c r="I16" s="54" t="str">
        <f>IF('2 - CBCT dose fixe'!G34&lt;&gt;"",'2 - CBCT dose fixe'!G34,"")</f>
        <v/>
      </c>
      <c r="J16" s="54" t="str">
        <f>IF('2 - CBCT dose fixe'!H34&lt;&gt;"",'2 - CBCT dose fixe'!H34,"")</f>
        <v/>
      </c>
      <c r="K16" s="54" t="str">
        <f>IF('2 - CBCT dose fixe'!I34&lt;&gt;"",'2 - CBCT dose fixe'!I34*IF('synthese-install'!$F$9="mGy.cm²",1,IF('synthese-install'!$F$9="dGy.cm²",100,IF('synthese-install'!$F$9="Gy.cm²",1000,10))),"")</f>
        <v/>
      </c>
      <c r="L16" s="54" t="str">
        <f t="shared" si="1"/>
        <v/>
      </c>
      <c r="M16" s="54"/>
      <c r="N16" s="54"/>
      <c r="O16" s="54"/>
    </row>
    <row r="17" spans="1:15" x14ac:dyDescent="0.25">
      <c r="A17" s="54">
        <f>'synthese-install'!$A$9*100+'2 - CBCT dose fixe'!A35</f>
        <v>10207</v>
      </c>
      <c r="B17" s="54">
        <f>'synthese-install'!$A$9</f>
        <v>102</v>
      </c>
      <c r="C17" s="54">
        <f>'synthese-install'!$B$9</f>
        <v>1</v>
      </c>
      <c r="D17" s="54" t="s">
        <v>35</v>
      </c>
      <c r="E17" s="54" t="str">
        <f>'2 - CBCT dose fixe'!C35</f>
        <v>Endodontie</v>
      </c>
      <c r="F17" s="54" t="str">
        <f>IF('2 - CBCT dose fixe'!D35&lt;&gt;"",'2 - CBCT dose fixe'!D35,"")</f>
        <v/>
      </c>
      <c r="G17" s="54" t="str">
        <f>IF('2 - CBCT dose fixe'!E35&lt;&gt;"",'2 - CBCT dose fixe'!E35,"")</f>
        <v/>
      </c>
      <c r="H17" s="54" t="str">
        <f>IF('2 - CBCT dose fixe'!F35&lt;&gt;"",'2 - CBCT dose fixe'!F35,"")</f>
        <v/>
      </c>
      <c r="I17" s="54" t="str">
        <f>IF('2 - CBCT dose fixe'!G35&lt;&gt;"",'2 - CBCT dose fixe'!G35,"")</f>
        <v/>
      </c>
      <c r="J17" s="54" t="str">
        <f>IF('2 - CBCT dose fixe'!H35&lt;&gt;"",'2 - CBCT dose fixe'!H35,"")</f>
        <v/>
      </c>
      <c r="K17" s="54" t="str">
        <f>IF('2 - CBCT dose fixe'!I35&lt;&gt;"",'2 - CBCT dose fixe'!I35*IF('synthese-install'!$F$9="mGy.cm²",1,IF('synthese-install'!$F$9="dGy.cm²",100,IF('synthese-install'!$F$9="Gy.cm²",1000,10))),"")</f>
        <v/>
      </c>
      <c r="L17" s="54" t="str">
        <f t="shared" si="1"/>
        <v/>
      </c>
      <c r="M17" s="54"/>
      <c r="N17" s="54"/>
      <c r="O17" s="54"/>
    </row>
    <row r="18" spans="1:15" x14ac:dyDescent="0.25">
      <c r="A18" s="54">
        <f>'synthese-install'!$A$9*100+'2 - CBCT dose fixe'!A36</f>
        <v>10208</v>
      </c>
      <c r="B18" s="54">
        <f>'synthese-install'!$A$9</f>
        <v>102</v>
      </c>
      <c r="C18" s="54">
        <f>'synthese-install'!$B$9</f>
        <v>1</v>
      </c>
      <c r="D18" s="54" t="s">
        <v>163</v>
      </c>
      <c r="E18" s="54" t="str">
        <f>'2 - CBCT dose fixe'!C36</f>
        <v>Dent incluse</v>
      </c>
      <c r="F18" s="54" t="str">
        <f>IF('2 - CBCT dose fixe'!D36&lt;&gt;"",'2 - CBCT dose fixe'!D36,"")</f>
        <v/>
      </c>
      <c r="G18" s="54" t="str">
        <f>IF('2 - CBCT dose fixe'!E36&lt;&gt;"",'2 - CBCT dose fixe'!E36,"")</f>
        <v/>
      </c>
      <c r="H18" s="54" t="str">
        <f>IF('2 - CBCT dose fixe'!F36&lt;&gt;"",'2 - CBCT dose fixe'!F36,"")</f>
        <v/>
      </c>
      <c r="I18" s="54" t="str">
        <f>IF('2 - CBCT dose fixe'!G36&lt;&gt;"",'2 - CBCT dose fixe'!G36,"")</f>
        <v/>
      </c>
      <c r="J18" s="54" t="str">
        <f>IF('2 - CBCT dose fixe'!H36&lt;&gt;"",'2 - CBCT dose fixe'!H36,"")</f>
        <v/>
      </c>
      <c r="K18" s="54" t="str">
        <f>IF('2 - CBCT dose fixe'!I36&lt;&gt;"",'2 - CBCT dose fixe'!I36*IF('synthese-install'!$F$9="mGy.cm²",1,IF('synthese-install'!$F$9="dGy.cm²",100,IF('synthese-install'!$F$9="Gy.cm²",1000,10))),"")</f>
        <v/>
      </c>
      <c r="L18" s="54" t="str">
        <f t="shared" si="1"/>
        <v/>
      </c>
      <c r="M18" s="54"/>
      <c r="N18" s="54"/>
      <c r="O18" s="54"/>
    </row>
    <row r="19" spans="1:15" x14ac:dyDescent="0.25">
      <c r="A19" s="54">
        <f>'synthese-install'!$A$9*100+'2 - CBCT dose fixe'!A37</f>
        <v>10209</v>
      </c>
      <c r="B19" s="54">
        <f>'synthese-install'!$A$9</f>
        <v>102</v>
      </c>
      <c r="C19" s="54">
        <f>'synthese-install'!$B$9</f>
        <v>1</v>
      </c>
      <c r="D19" s="54" t="s">
        <v>164</v>
      </c>
      <c r="E19" s="54" t="str">
        <f>'2 - CBCT dose fixe'!C37</f>
        <v>Fente palatine</v>
      </c>
      <c r="F19" s="54" t="str">
        <f>IF('2 - CBCT dose fixe'!D37&lt;&gt;"",'2 - CBCT dose fixe'!D37,"")</f>
        <v/>
      </c>
      <c r="G19" s="54" t="str">
        <f>IF('2 - CBCT dose fixe'!E37&lt;&gt;"",'2 - CBCT dose fixe'!E37,"")</f>
        <v/>
      </c>
      <c r="H19" s="54" t="str">
        <f>IF('2 - CBCT dose fixe'!F37&lt;&gt;"",'2 - CBCT dose fixe'!F37,"")</f>
        <v/>
      </c>
      <c r="I19" s="54" t="str">
        <f>IF('2 - CBCT dose fixe'!G37&lt;&gt;"",'2 - CBCT dose fixe'!G37,"")</f>
        <v/>
      </c>
      <c r="J19" s="54" t="str">
        <f>IF('2 - CBCT dose fixe'!H37&lt;&gt;"",'2 - CBCT dose fixe'!H37,"")</f>
        <v/>
      </c>
      <c r="K19" s="54" t="str">
        <f>IF('2 - CBCT dose fixe'!I37&lt;&gt;"",'2 - CBCT dose fixe'!I37*IF('synthese-install'!$F$9="mGy.cm²",1,IF('synthese-install'!$F$9="dGy.cm²",100,IF('synthese-install'!$F$9="Gy.cm²",1000,10))),"")</f>
        <v/>
      </c>
      <c r="L19" s="54" t="str">
        <f t="shared" si="1"/>
        <v/>
      </c>
      <c r="M19" s="54"/>
      <c r="N19" s="54"/>
      <c r="O19" s="54"/>
    </row>
    <row r="20" spans="1:15" x14ac:dyDescent="0.25">
      <c r="A20" s="53">
        <f>'synthese-install'!$A$10*100+'2 - CBCT dose fixe'!A43</f>
        <v>10301</v>
      </c>
      <c r="B20" s="53">
        <f>'synthese-install'!$A$10</f>
        <v>103</v>
      </c>
      <c r="C20" s="53">
        <f>'synthese-install'!$B$10</f>
        <v>1</v>
      </c>
      <c r="D20" s="53" t="s">
        <v>35</v>
      </c>
      <c r="E20" s="53" t="str">
        <f>'2 - CBCT dose fixe'!C43</f>
        <v>Implant unitaire sans guide, sans sinuslift</v>
      </c>
      <c r="F20" s="53" t="str">
        <f>IF('2 - CBCT dose fixe'!D43&lt;&gt;"",'2 - CBCT dose fixe'!D43,"")</f>
        <v/>
      </c>
      <c r="G20" s="53" t="str">
        <f>IF('2 - CBCT dose fixe'!E43&lt;&gt;"",'2 - CBCT dose fixe'!E43,"")</f>
        <v/>
      </c>
      <c r="H20" s="53" t="str">
        <f>IF('2 - CBCT dose fixe'!F43&lt;&gt;"",'2 - CBCT dose fixe'!F43,"")</f>
        <v/>
      </c>
      <c r="I20" s="53" t="str">
        <f>IF('2 - CBCT dose fixe'!G43&lt;&gt;"",'2 - CBCT dose fixe'!G43,"")</f>
        <v/>
      </c>
      <c r="J20" s="53" t="str">
        <f>IF('2 - CBCT dose fixe'!H43&lt;&gt;"",'2 - CBCT dose fixe'!H43,"")</f>
        <v/>
      </c>
      <c r="K20" s="53" t="str">
        <f>IF('2 - CBCT dose fixe'!I43&lt;&gt;"",'2 - CBCT dose fixe'!I43*IF('synthese-install'!$F$10="mGy.cm²",1,IF('synthese-install'!$F$10="dGy.cm²",100,IF('synthese-install'!$F$10="Gy.cm²",1000,10))),"")</f>
        <v/>
      </c>
      <c r="L20" s="53" t="str">
        <f>IFERROR(G20*H20,"")</f>
        <v/>
      </c>
      <c r="M20" s="53"/>
      <c r="N20" s="53"/>
      <c r="O20" s="53"/>
    </row>
    <row r="21" spans="1:15" x14ac:dyDescent="0.25">
      <c r="A21" s="53">
        <f>'synthese-install'!$A$10*100+'2 - CBCT dose fixe'!A44</f>
        <v>10302</v>
      </c>
      <c r="B21" s="53">
        <f>'synthese-install'!$A$10</f>
        <v>103</v>
      </c>
      <c r="C21" s="53">
        <f>'synthese-install'!$B$10</f>
        <v>1</v>
      </c>
      <c r="D21" s="53" t="s">
        <v>35</v>
      </c>
      <c r="E21" s="53" t="str">
        <f>'2 - CBCT dose fixe'!C44</f>
        <v>Implant multiple avec guide, sans sinuslift</v>
      </c>
      <c r="F21" s="53" t="str">
        <f>IF('2 - CBCT dose fixe'!D44&lt;&gt;"",'2 - CBCT dose fixe'!D44,"")</f>
        <v/>
      </c>
      <c r="G21" s="53" t="str">
        <f>IF('2 - CBCT dose fixe'!E44&lt;&gt;"",'2 - CBCT dose fixe'!E44,"")</f>
        <v/>
      </c>
      <c r="H21" s="53" t="str">
        <f>IF('2 - CBCT dose fixe'!F44&lt;&gt;"",'2 - CBCT dose fixe'!F44,"")</f>
        <v/>
      </c>
      <c r="I21" s="53" t="str">
        <f>IF('2 - CBCT dose fixe'!G44&lt;&gt;"",'2 - CBCT dose fixe'!G44,"")</f>
        <v/>
      </c>
      <c r="J21" s="53" t="str">
        <f>IF('2 - CBCT dose fixe'!H44&lt;&gt;"",'2 - CBCT dose fixe'!H44,"")</f>
        <v/>
      </c>
      <c r="K21" s="53" t="str">
        <f>IF('2 - CBCT dose fixe'!I44&lt;&gt;"",'2 - CBCT dose fixe'!I44*IF('synthese-install'!$F$10="mGy.cm²",1,IF('synthese-install'!$F$10="dGy.cm²",100,IF('synthese-install'!$F$10="Gy.cm²",1000,10))),"")</f>
        <v/>
      </c>
      <c r="L21" s="53" t="str">
        <f t="shared" ref="L21:L28" si="2">IFERROR(G21*H21,"")</f>
        <v/>
      </c>
      <c r="M21" s="53"/>
      <c r="N21" s="53"/>
      <c r="O21" s="53"/>
    </row>
    <row r="22" spans="1:15" x14ac:dyDescent="0.25">
      <c r="A22" s="53">
        <f>'synthese-install'!$A$10*100+'2 - CBCT dose fixe'!A45</f>
        <v>10303</v>
      </c>
      <c r="B22" s="53">
        <f>'synthese-install'!$A$10</f>
        <v>103</v>
      </c>
      <c r="C22" s="53">
        <f>'synthese-install'!$B$10</f>
        <v>1</v>
      </c>
      <c r="D22" s="53" t="s">
        <v>35</v>
      </c>
      <c r="E22" s="53" t="str">
        <f>'2 - CBCT dose fixe'!C45</f>
        <v>Implant maxillaire avec sinuslift</v>
      </c>
      <c r="F22" s="53" t="str">
        <f>IF('2 - CBCT dose fixe'!D45&lt;&gt;"",'2 - CBCT dose fixe'!D45,"")</f>
        <v/>
      </c>
      <c r="G22" s="53" t="str">
        <f>IF('2 - CBCT dose fixe'!E45&lt;&gt;"",'2 - CBCT dose fixe'!E45,"")</f>
        <v/>
      </c>
      <c r="H22" s="53" t="str">
        <f>IF('2 - CBCT dose fixe'!F45&lt;&gt;"",'2 - CBCT dose fixe'!F45,"")</f>
        <v/>
      </c>
      <c r="I22" s="53" t="str">
        <f>IF('2 - CBCT dose fixe'!G45&lt;&gt;"",'2 - CBCT dose fixe'!G45,"")</f>
        <v/>
      </c>
      <c r="J22" s="53" t="str">
        <f>IF('2 - CBCT dose fixe'!H45&lt;&gt;"",'2 - CBCT dose fixe'!H45,"")</f>
        <v/>
      </c>
      <c r="K22" s="53" t="str">
        <f>IF('2 - CBCT dose fixe'!I45&lt;&gt;"",'2 - CBCT dose fixe'!I45*IF('synthese-install'!$F$10="mGy.cm²",1,IF('synthese-install'!$F$10="dGy.cm²",100,IF('synthese-install'!$F$10="Gy.cm²",1000,10))),"")</f>
        <v/>
      </c>
      <c r="L22" s="53" t="str">
        <f t="shared" si="2"/>
        <v/>
      </c>
      <c r="M22" s="53"/>
      <c r="N22" s="53"/>
      <c r="O22" s="53"/>
    </row>
    <row r="23" spans="1:15" x14ac:dyDescent="0.25">
      <c r="A23" s="53">
        <f>'synthese-install'!$A$10*100+'2 - CBCT dose fixe'!A46</f>
        <v>10304</v>
      </c>
      <c r="B23" s="53">
        <f>'synthese-install'!$A$10</f>
        <v>103</v>
      </c>
      <c r="C23" s="53">
        <f>'synthese-install'!$B$10</f>
        <v>1</v>
      </c>
      <c r="D23" s="53" t="s">
        <v>35</v>
      </c>
      <c r="E23" s="53" t="str">
        <f>'2 - CBCT dose fixe'!C46</f>
        <v>Exodontie : dents de sagesse bilatérales</v>
      </c>
      <c r="F23" s="53" t="str">
        <f>IF('2 - CBCT dose fixe'!D46&lt;&gt;"",'2 - CBCT dose fixe'!D46,"")</f>
        <v/>
      </c>
      <c r="G23" s="53" t="str">
        <f>IF('2 - CBCT dose fixe'!E46&lt;&gt;"",'2 - CBCT dose fixe'!E46,"")</f>
        <v/>
      </c>
      <c r="H23" s="53" t="str">
        <f>IF('2 - CBCT dose fixe'!F46&lt;&gt;"",'2 - CBCT dose fixe'!F46,"")</f>
        <v/>
      </c>
      <c r="I23" s="53" t="str">
        <f>IF('2 - CBCT dose fixe'!G46&lt;&gt;"",'2 - CBCT dose fixe'!G46,"")</f>
        <v/>
      </c>
      <c r="J23" s="53" t="str">
        <f>IF('2 - CBCT dose fixe'!H46&lt;&gt;"",'2 - CBCT dose fixe'!H46,"")</f>
        <v/>
      </c>
      <c r="K23" s="53" t="str">
        <f>IF('2 - CBCT dose fixe'!I46&lt;&gt;"",'2 - CBCT dose fixe'!I46*IF('synthese-install'!$F$10="mGy.cm²",1,IF('synthese-install'!$F$10="dGy.cm²",100,IF('synthese-install'!$F$10="Gy.cm²",1000,10))),"")</f>
        <v/>
      </c>
      <c r="L23" s="53" t="str">
        <f t="shared" si="2"/>
        <v/>
      </c>
      <c r="M23" s="53"/>
      <c r="N23" s="53"/>
      <c r="O23" s="53"/>
    </row>
    <row r="24" spans="1:15" x14ac:dyDescent="0.25">
      <c r="A24" s="53">
        <f>'synthese-install'!$A$10*100+'2 - CBCT dose fixe'!A47</f>
        <v>10305</v>
      </c>
      <c r="B24" s="53">
        <f>'synthese-install'!$A$10</f>
        <v>103</v>
      </c>
      <c r="C24" s="53">
        <f>'synthese-install'!$B$10</f>
        <v>1</v>
      </c>
      <c r="D24" s="53" t="s">
        <v>35</v>
      </c>
      <c r="E24" s="53" t="str">
        <f>'2 - CBCT dose fixe'!C47</f>
        <v>Exodontie : dent incluse unitaire</v>
      </c>
      <c r="F24" s="53" t="str">
        <f>IF('2 - CBCT dose fixe'!D47&lt;&gt;"",'2 - CBCT dose fixe'!D47,"")</f>
        <v/>
      </c>
      <c r="G24" s="53" t="str">
        <f>IF('2 - CBCT dose fixe'!E47&lt;&gt;"",'2 - CBCT dose fixe'!E47,"")</f>
        <v/>
      </c>
      <c r="H24" s="53" t="str">
        <f>IF('2 - CBCT dose fixe'!F47&lt;&gt;"",'2 - CBCT dose fixe'!F47,"")</f>
        <v/>
      </c>
      <c r="I24" s="53" t="str">
        <f>IF('2 - CBCT dose fixe'!G47&lt;&gt;"",'2 - CBCT dose fixe'!G47,"")</f>
        <v/>
      </c>
      <c r="J24" s="53" t="str">
        <f>IF('2 - CBCT dose fixe'!H47&lt;&gt;"",'2 - CBCT dose fixe'!H47,"")</f>
        <v/>
      </c>
      <c r="K24" s="53" t="str">
        <f>IF('2 - CBCT dose fixe'!I47&lt;&gt;"",'2 - CBCT dose fixe'!I47*IF('synthese-install'!$F$10="mGy.cm²",1,IF('synthese-install'!$F$10="dGy.cm²",100,IF('synthese-install'!$F$10="Gy.cm²",1000,10))),"")</f>
        <v/>
      </c>
      <c r="L24" s="53" t="str">
        <f t="shared" si="2"/>
        <v/>
      </c>
      <c r="M24" s="53"/>
      <c r="N24" s="53"/>
      <c r="O24" s="53"/>
    </row>
    <row r="25" spans="1:15" x14ac:dyDescent="0.25">
      <c r="A25" s="53">
        <f>'synthese-install'!$A$10*100+'2 - CBCT dose fixe'!A48</f>
        <v>10306</v>
      </c>
      <c r="B25" s="53">
        <f>'synthese-install'!$A$10</f>
        <v>103</v>
      </c>
      <c r="C25" s="53">
        <f>'synthese-install'!$B$10</f>
        <v>1</v>
      </c>
      <c r="D25" s="53" t="s">
        <v>35</v>
      </c>
      <c r="E25" s="53" t="str">
        <f>'2 - CBCT dose fixe'!C48</f>
        <v>Evaluation du parodonte</v>
      </c>
      <c r="F25" s="53" t="str">
        <f>IF('2 - CBCT dose fixe'!D48&lt;&gt;"",'2 - CBCT dose fixe'!D48,"")</f>
        <v/>
      </c>
      <c r="G25" s="53" t="str">
        <f>IF('2 - CBCT dose fixe'!E48&lt;&gt;"",'2 - CBCT dose fixe'!E48,"")</f>
        <v/>
      </c>
      <c r="H25" s="53" t="str">
        <f>IF('2 - CBCT dose fixe'!F48&lt;&gt;"",'2 - CBCT dose fixe'!F48,"")</f>
        <v/>
      </c>
      <c r="I25" s="53" t="str">
        <f>IF('2 - CBCT dose fixe'!G48&lt;&gt;"",'2 - CBCT dose fixe'!G48,"")</f>
        <v/>
      </c>
      <c r="J25" s="53" t="str">
        <f>IF('2 - CBCT dose fixe'!H48&lt;&gt;"",'2 - CBCT dose fixe'!H48,"")</f>
        <v/>
      </c>
      <c r="K25" s="53" t="str">
        <f>IF('2 - CBCT dose fixe'!I48&lt;&gt;"",'2 - CBCT dose fixe'!I48*IF('synthese-install'!$F$10="mGy.cm²",1,IF('synthese-install'!$F$10="dGy.cm²",100,IF('synthese-install'!$F$10="Gy.cm²",1000,10))),"")</f>
        <v/>
      </c>
      <c r="L25" s="53" t="str">
        <f t="shared" si="2"/>
        <v/>
      </c>
      <c r="M25" s="53"/>
      <c r="N25" s="53"/>
      <c r="O25" s="53"/>
    </row>
    <row r="26" spans="1:15" x14ac:dyDescent="0.25">
      <c r="A26" s="53">
        <f>'synthese-install'!$A$10*100+'2 - CBCT dose fixe'!A49</f>
        <v>10307</v>
      </c>
      <c r="B26" s="53">
        <f>'synthese-install'!$A$10</f>
        <v>103</v>
      </c>
      <c r="C26" s="53">
        <f>'synthese-install'!$B$10</f>
        <v>1</v>
      </c>
      <c r="D26" s="53" t="s">
        <v>35</v>
      </c>
      <c r="E26" s="53" t="str">
        <f>'2 - CBCT dose fixe'!C49</f>
        <v>Endodontie</v>
      </c>
      <c r="F26" s="53" t="str">
        <f>IF('2 - CBCT dose fixe'!D49&lt;&gt;"",'2 - CBCT dose fixe'!D49,"")</f>
        <v/>
      </c>
      <c r="G26" s="53" t="str">
        <f>IF('2 - CBCT dose fixe'!E49&lt;&gt;"",'2 - CBCT dose fixe'!E49,"")</f>
        <v/>
      </c>
      <c r="H26" s="53" t="str">
        <f>IF('2 - CBCT dose fixe'!F49&lt;&gt;"",'2 - CBCT dose fixe'!F49,"")</f>
        <v/>
      </c>
      <c r="I26" s="53" t="str">
        <f>IF('2 - CBCT dose fixe'!G49&lt;&gt;"",'2 - CBCT dose fixe'!G49,"")</f>
        <v/>
      </c>
      <c r="J26" s="53" t="str">
        <f>IF('2 - CBCT dose fixe'!H49&lt;&gt;"",'2 - CBCT dose fixe'!H49,"")</f>
        <v/>
      </c>
      <c r="K26" s="53" t="str">
        <f>IF('2 - CBCT dose fixe'!I49&lt;&gt;"",'2 - CBCT dose fixe'!I49*IF('synthese-install'!$F$10="mGy.cm²",1,IF('synthese-install'!$F$10="dGy.cm²",100,IF('synthese-install'!$F$10="Gy.cm²",1000,10))),"")</f>
        <v/>
      </c>
      <c r="L26" s="53" t="str">
        <f t="shared" si="2"/>
        <v/>
      </c>
      <c r="M26" s="53"/>
      <c r="N26" s="53"/>
      <c r="O26" s="53"/>
    </row>
    <row r="27" spans="1:15" x14ac:dyDescent="0.25">
      <c r="A27" s="53">
        <f>'synthese-install'!$A$10*100+'2 - CBCT dose fixe'!A50</f>
        <v>10308</v>
      </c>
      <c r="B27" s="53">
        <f>'synthese-install'!$A$10</f>
        <v>103</v>
      </c>
      <c r="C27" s="53">
        <f>'synthese-install'!$B$10</f>
        <v>1</v>
      </c>
      <c r="D27" s="53" t="s">
        <v>163</v>
      </c>
      <c r="E27" s="53" t="str">
        <f>'2 - CBCT dose fixe'!C50</f>
        <v>Dent incluse</v>
      </c>
      <c r="F27" s="53" t="str">
        <f>IF('2 - CBCT dose fixe'!D50&lt;&gt;"",'2 - CBCT dose fixe'!D50,"")</f>
        <v/>
      </c>
      <c r="G27" s="53" t="str">
        <f>IF('2 - CBCT dose fixe'!E50&lt;&gt;"",'2 - CBCT dose fixe'!E50,"")</f>
        <v/>
      </c>
      <c r="H27" s="53" t="str">
        <f>IF('2 - CBCT dose fixe'!F50&lt;&gt;"",'2 - CBCT dose fixe'!F50,"")</f>
        <v/>
      </c>
      <c r="I27" s="53" t="str">
        <f>IF('2 - CBCT dose fixe'!G50&lt;&gt;"",'2 - CBCT dose fixe'!G50,"")</f>
        <v/>
      </c>
      <c r="J27" s="53" t="str">
        <f>IF('2 - CBCT dose fixe'!H50&lt;&gt;"",'2 - CBCT dose fixe'!H50,"")</f>
        <v/>
      </c>
      <c r="K27" s="53" t="str">
        <f>IF('2 - CBCT dose fixe'!I50&lt;&gt;"",'2 - CBCT dose fixe'!I50*IF('synthese-install'!$F$10="mGy.cm²",1,IF('synthese-install'!$F$10="dGy.cm²",100,IF('synthese-install'!$F$10="Gy.cm²",1000,10))),"")</f>
        <v/>
      </c>
      <c r="L27" s="53" t="str">
        <f t="shared" si="2"/>
        <v/>
      </c>
      <c r="M27" s="53"/>
      <c r="N27" s="53"/>
      <c r="O27" s="53"/>
    </row>
    <row r="28" spans="1:15" x14ac:dyDescent="0.25">
      <c r="A28" s="53">
        <f>'synthese-install'!$A$10*100+'2 - CBCT dose fixe'!A51</f>
        <v>10309</v>
      </c>
      <c r="B28" s="53">
        <f>'synthese-install'!$A$10</f>
        <v>103</v>
      </c>
      <c r="C28" s="53">
        <f>'synthese-install'!$B$10</f>
        <v>1</v>
      </c>
      <c r="D28" s="53" t="s">
        <v>164</v>
      </c>
      <c r="E28" s="53" t="str">
        <f>'2 - CBCT dose fixe'!C51</f>
        <v>Fente palatine</v>
      </c>
      <c r="F28" s="53" t="str">
        <f>IF('2 - CBCT dose fixe'!D51&lt;&gt;"",'2 - CBCT dose fixe'!D51,"")</f>
        <v/>
      </c>
      <c r="G28" s="53" t="str">
        <f>IF('2 - CBCT dose fixe'!E51&lt;&gt;"",'2 - CBCT dose fixe'!E51,"")</f>
        <v/>
      </c>
      <c r="H28" s="53" t="str">
        <f>IF('2 - CBCT dose fixe'!F51&lt;&gt;"",'2 - CBCT dose fixe'!F51,"")</f>
        <v/>
      </c>
      <c r="I28" s="53" t="str">
        <f>IF('2 - CBCT dose fixe'!G51&lt;&gt;"",'2 - CBCT dose fixe'!G51,"")</f>
        <v/>
      </c>
      <c r="J28" s="53" t="str">
        <f>IF('2 - CBCT dose fixe'!H51&lt;&gt;"",'2 - CBCT dose fixe'!H51,"")</f>
        <v/>
      </c>
      <c r="K28" s="53" t="str">
        <f>IF('2 - CBCT dose fixe'!I51&lt;&gt;"",'2 - CBCT dose fixe'!I51*IF('synthese-install'!$F$10="mGy.cm²",1,IF('synthese-install'!$F$10="dGy.cm²",100,IF('synthese-install'!$F$10="Gy.cm²",1000,10))),"")</f>
        <v/>
      </c>
      <c r="L28" s="53" t="str">
        <f t="shared" si="2"/>
        <v/>
      </c>
      <c r="M28" s="53"/>
      <c r="N28" s="53"/>
      <c r="O28" s="53"/>
    </row>
    <row r="29" spans="1:15" x14ac:dyDescent="0.25">
      <c r="A29" s="52">
        <f>'synthese-install'!$A$8*100+'3.1 - installation 1'!A15</f>
        <v>10101</v>
      </c>
      <c r="B29" s="52">
        <f>'synthese-install'!$A$8</f>
        <v>101</v>
      </c>
      <c r="C29" s="52">
        <f>'synthese-install'!$B$8</f>
        <v>1</v>
      </c>
      <c r="D29" s="52" t="s">
        <v>35</v>
      </c>
      <c r="E29" s="52" t="str">
        <f>'3.1 - installation 1'!C15</f>
        <v>Implant unitaire sans guide, sans sinuslift</v>
      </c>
      <c r="F29" s="52"/>
      <c r="G29" s="52" t="str">
        <f ca="1">'3.1 - installation 1'!M15</f>
        <v/>
      </c>
      <c r="H29" s="52" t="str">
        <f ca="1">'3.1 - installation 1'!N15</f>
        <v/>
      </c>
      <c r="I29" s="52" t="str">
        <f ca="1">'3.1 - installation 1'!O15</f>
        <v/>
      </c>
      <c r="J29" s="52" t="str">
        <f ca="1">'3.1 - installation 1'!P15</f>
        <v/>
      </c>
      <c r="K29" s="52" t="str">
        <f ca="1">IFERROR('3.1 - installation 1'!Q15*IF('synthese-install'!$F$8="mGy.cm²",1,IF('synthese-install'!$F$8="dGy.cm²",100,IF('synthese-install'!$F$8="Gy.cm²",1000,10))),"")</f>
        <v/>
      </c>
      <c r="L29" s="52" t="str">
        <f ca="1">IFERROR(G29*H29,"")</f>
        <v/>
      </c>
      <c r="M29" s="52" t="str">
        <f ca="1">IFERROR('3.1 - installation 1'!R15*IF('synthese-install'!$F$8="mGy.cm²",1,IF('synthese-install'!$F$8="dGy.cm²",100,IF('synthese-install'!$F$8="Gy.cm²",1000,10))),"")</f>
        <v/>
      </c>
      <c r="N29" s="52" t="str">
        <f ca="1">IFERROR('3.1 - installation 1'!S15*IF('synthese-install'!$F$8="mGy.cm²",1,IF('synthese-install'!$F$8="dGy.cm²",100,IF('synthese-install'!$F$8="Gy.cm²",1000,10))),"")</f>
        <v/>
      </c>
      <c r="O29" s="52">
        <f ca="1">'3.1 - installation 1'!L15</f>
        <v>0</v>
      </c>
    </row>
    <row r="30" spans="1:15" x14ac:dyDescent="0.25">
      <c r="A30" s="52">
        <f>'synthese-install'!$A$8*100+'3.1 - installation 1'!A16</f>
        <v>10102</v>
      </c>
      <c r="B30" s="52">
        <f>'synthese-install'!$A$8</f>
        <v>101</v>
      </c>
      <c r="C30" s="52">
        <f>'synthese-install'!$B$8</f>
        <v>1</v>
      </c>
      <c r="D30" s="52" t="s">
        <v>35</v>
      </c>
      <c r="E30" s="52" t="str">
        <f>'3.1 - installation 1'!C16</f>
        <v>Implant multiple avec guide, sans sinuslift</v>
      </c>
      <c r="F30" s="52"/>
      <c r="G30" s="52" t="str">
        <f ca="1">'3.1 - installation 1'!M16</f>
        <v/>
      </c>
      <c r="H30" s="52" t="str">
        <f ca="1">'3.1 - installation 1'!N16</f>
        <v/>
      </c>
      <c r="I30" s="52" t="str">
        <f ca="1">'3.1 - installation 1'!O16</f>
        <v/>
      </c>
      <c r="J30" s="52" t="str">
        <f ca="1">'3.1 - installation 1'!P16</f>
        <v/>
      </c>
      <c r="K30" s="52" t="str">
        <f ca="1">IFERROR('3.1 - installation 1'!Q16*IF('synthese-install'!$F$8="mGy.cm²",1,IF('synthese-install'!$F$8="dGy.cm²",100,IF('synthese-install'!$F$8="Gy.cm²",1000,10))),"")</f>
        <v/>
      </c>
      <c r="L30" s="52" t="str">
        <f t="shared" ca="1" si="0"/>
        <v/>
      </c>
      <c r="M30" s="52" t="str">
        <f ca="1">IFERROR('3.1 - installation 1'!R16*IF('synthese-install'!$F$8="mGy.cm²",1,IF('synthese-install'!$F$8="dGy.cm²",100,IF('synthese-install'!$F$8="Gy.cm²",1000,10))),"")</f>
        <v/>
      </c>
      <c r="N30" s="52" t="str">
        <f ca="1">IFERROR('3.1 - installation 1'!S16*IF('synthese-install'!$F$8="mGy.cm²",1,IF('synthese-install'!$F$8="dGy.cm²",100,IF('synthese-install'!$F$8="Gy.cm²",1000,10))),"")</f>
        <v/>
      </c>
      <c r="O30" s="52">
        <f ca="1">'3.1 - installation 1'!L16</f>
        <v>0</v>
      </c>
    </row>
    <row r="31" spans="1:15" x14ac:dyDescent="0.25">
      <c r="A31" s="52">
        <f>'synthese-install'!$A$8*100+'3.1 - installation 1'!A17</f>
        <v>10103</v>
      </c>
      <c r="B31" s="52">
        <f>'synthese-install'!$A$8</f>
        <v>101</v>
      </c>
      <c r="C31" s="52">
        <f>'synthese-install'!$B$8</f>
        <v>1</v>
      </c>
      <c r="D31" s="52" t="s">
        <v>35</v>
      </c>
      <c r="E31" s="52" t="str">
        <f>'3.1 - installation 1'!C17</f>
        <v>Implant maxillaire avec sinuslift</v>
      </c>
      <c r="F31" s="52"/>
      <c r="G31" s="52" t="str">
        <f ca="1">'3.1 - installation 1'!M17</f>
        <v/>
      </c>
      <c r="H31" s="52" t="str">
        <f ca="1">'3.1 - installation 1'!N17</f>
        <v/>
      </c>
      <c r="I31" s="52" t="str">
        <f ca="1">'3.1 - installation 1'!O17</f>
        <v/>
      </c>
      <c r="J31" s="52" t="str">
        <f ca="1">'3.1 - installation 1'!P17</f>
        <v/>
      </c>
      <c r="K31" s="52" t="str">
        <f ca="1">IFERROR('3.1 - installation 1'!Q17*IF('synthese-install'!$F$8="mGy.cm²",1,IF('synthese-install'!$F$8="dGy.cm²",100,IF('synthese-install'!$F$8="Gy.cm²",1000,10))),"")</f>
        <v/>
      </c>
      <c r="L31" s="52" t="str">
        <f t="shared" ca="1" si="0"/>
        <v/>
      </c>
      <c r="M31" s="52" t="str">
        <f ca="1">IFERROR('3.1 - installation 1'!R17*IF('synthese-install'!$F$8="mGy.cm²",1,IF('synthese-install'!$F$8="dGy.cm²",100,IF('synthese-install'!$F$8="Gy.cm²",1000,10))),"")</f>
        <v/>
      </c>
      <c r="N31" s="52" t="str">
        <f ca="1">IFERROR('3.1 - installation 1'!S17*IF('synthese-install'!$F$8="mGy.cm²",1,IF('synthese-install'!$F$8="dGy.cm²",100,IF('synthese-install'!$F$8="Gy.cm²",1000,10))),"")</f>
        <v/>
      </c>
      <c r="O31" s="52">
        <f ca="1">'3.1 - installation 1'!L17</f>
        <v>0</v>
      </c>
    </row>
    <row r="32" spans="1:15" x14ac:dyDescent="0.25">
      <c r="A32" s="52">
        <f>'synthese-install'!$A$8*100+'3.1 - installation 1'!A18</f>
        <v>10104</v>
      </c>
      <c r="B32" s="52">
        <f>'synthese-install'!$A$8</f>
        <v>101</v>
      </c>
      <c r="C32" s="52">
        <f>'synthese-install'!$B$8</f>
        <v>1</v>
      </c>
      <c r="D32" s="52" t="s">
        <v>35</v>
      </c>
      <c r="E32" s="52" t="str">
        <f>'3.1 - installation 1'!C18</f>
        <v>Exodontie : dents de sagesse bilatérales</v>
      </c>
      <c r="F32" s="52"/>
      <c r="G32" s="52" t="str">
        <f ca="1">'3.1 - installation 1'!M18</f>
        <v/>
      </c>
      <c r="H32" s="52" t="str">
        <f ca="1">'3.1 - installation 1'!N18</f>
        <v/>
      </c>
      <c r="I32" s="52" t="str">
        <f ca="1">'3.1 - installation 1'!O18</f>
        <v/>
      </c>
      <c r="J32" s="52" t="str">
        <f ca="1">'3.1 - installation 1'!P18</f>
        <v/>
      </c>
      <c r="K32" s="52" t="str">
        <f ca="1">IFERROR('3.1 - installation 1'!Q18*IF('synthese-install'!$F$8="mGy.cm²",1,IF('synthese-install'!$F$8="dGy.cm²",100,IF('synthese-install'!$F$8="Gy.cm²",1000,10))),"")</f>
        <v/>
      </c>
      <c r="L32" s="52" t="str">
        <f t="shared" ca="1" si="0"/>
        <v/>
      </c>
      <c r="M32" s="52" t="str">
        <f ca="1">IFERROR('3.1 - installation 1'!R18*IF('synthese-install'!$F$8="mGy.cm²",1,IF('synthese-install'!$F$8="dGy.cm²",100,IF('synthese-install'!$F$8="Gy.cm²",1000,10))),"")</f>
        <v/>
      </c>
      <c r="N32" s="52" t="str">
        <f ca="1">IFERROR('3.1 - installation 1'!S18*IF('synthese-install'!$F$8="mGy.cm²",1,IF('synthese-install'!$F$8="dGy.cm²",100,IF('synthese-install'!$F$8="Gy.cm²",1000,10))),"")</f>
        <v/>
      </c>
      <c r="O32" s="52">
        <f ca="1">'3.1 - installation 1'!L18</f>
        <v>0</v>
      </c>
    </row>
    <row r="33" spans="1:15" x14ac:dyDescent="0.25">
      <c r="A33" s="52">
        <f>'synthese-install'!$A$8*100+'3.1 - installation 1'!A19</f>
        <v>10105</v>
      </c>
      <c r="B33" s="52">
        <f>'synthese-install'!$A$8</f>
        <v>101</v>
      </c>
      <c r="C33" s="52">
        <f>'synthese-install'!$B$8</f>
        <v>1</v>
      </c>
      <c r="D33" s="52" t="s">
        <v>35</v>
      </c>
      <c r="E33" s="52" t="str">
        <f>'3.1 - installation 1'!C19</f>
        <v>Exodontie : dent incluse unitaire</v>
      </c>
      <c r="F33" s="52"/>
      <c r="G33" s="52" t="str">
        <f ca="1">'3.1 - installation 1'!M19</f>
        <v/>
      </c>
      <c r="H33" s="52" t="str">
        <f ca="1">'3.1 - installation 1'!N19</f>
        <v/>
      </c>
      <c r="I33" s="52" t="str">
        <f ca="1">'3.1 - installation 1'!O19</f>
        <v/>
      </c>
      <c r="J33" s="52" t="str">
        <f ca="1">'3.1 - installation 1'!P19</f>
        <v/>
      </c>
      <c r="K33" s="52" t="str">
        <f ca="1">IFERROR('3.1 - installation 1'!Q19*IF('synthese-install'!$F$8="mGy.cm²",1,IF('synthese-install'!$F$8="dGy.cm²",100,IF('synthese-install'!$F$8="Gy.cm²",1000,10))),"")</f>
        <v/>
      </c>
      <c r="L33" s="52" t="str">
        <f t="shared" ca="1" si="0"/>
        <v/>
      </c>
      <c r="M33" s="52" t="str">
        <f ca="1">IFERROR('3.1 - installation 1'!R19*IF('synthese-install'!$F$8="mGy.cm²",1,IF('synthese-install'!$F$8="dGy.cm²",100,IF('synthese-install'!$F$8="Gy.cm²",1000,10))),"")</f>
        <v/>
      </c>
      <c r="N33" s="52" t="str">
        <f ca="1">IFERROR('3.1 - installation 1'!S19*IF('synthese-install'!$F$8="mGy.cm²",1,IF('synthese-install'!$F$8="dGy.cm²",100,IF('synthese-install'!$F$8="Gy.cm²",1000,10))),"")</f>
        <v/>
      </c>
      <c r="O33" s="52">
        <f ca="1">'3.1 - installation 1'!L19</f>
        <v>0</v>
      </c>
    </row>
    <row r="34" spans="1:15" x14ac:dyDescent="0.25">
      <c r="A34" s="52">
        <f>'synthese-install'!$A$8*100+'3.1 - installation 1'!A20</f>
        <v>10106</v>
      </c>
      <c r="B34" s="52">
        <f>'synthese-install'!$A$8</f>
        <v>101</v>
      </c>
      <c r="C34" s="52">
        <f>'synthese-install'!$B$8</f>
        <v>1</v>
      </c>
      <c r="D34" s="52" t="s">
        <v>35</v>
      </c>
      <c r="E34" s="52" t="str">
        <f>'3.1 - installation 1'!C20</f>
        <v>Evaluation du parodonte</v>
      </c>
      <c r="F34" s="52"/>
      <c r="G34" s="52" t="str">
        <f ca="1">'3.1 - installation 1'!M20</f>
        <v/>
      </c>
      <c r="H34" s="52" t="str">
        <f ca="1">'3.1 - installation 1'!N20</f>
        <v/>
      </c>
      <c r="I34" s="52" t="str">
        <f ca="1">'3.1 - installation 1'!O20</f>
        <v/>
      </c>
      <c r="J34" s="52" t="str">
        <f ca="1">'3.1 - installation 1'!P20</f>
        <v/>
      </c>
      <c r="K34" s="52" t="str">
        <f ca="1">IFERROR('3.1 - installation 1'!Q20*IF('synthese-install'!$F$8="mGy.cm²",1,IF('synthese-install'!$F$8="dGy.cm²",100,IF('synthese-install'!$F$8="Gy.cm²",1000,10))),"")</f>
        <v/>
      </c>
      <c r="L34" s="52" t="str">
        <f t="shared" ca="1" si="0"/>
        <v/>
      </c>
      <c r="M34" s="52" t="str">
        <f ca="1">IFERROR('3.1 - installation 1'!R20*IF('synthese-install'!$F$8="mGy.cm²",1,IF('synthese-install'!$F$8="dGy.cm²",100,IF('synthese-install'!$F$8="Gy.cm²",1000,10))),"")</f>
        <v/>
      </c>
      <c r="N34" s="52" t="str">
        <f ca="1">IFERROR('3.1 - installation 1'!S20*IF('synthese-install'!$F$8="mGy.cm²",1,IF('synthese-install'!$F$8="dGy.cm²",100,IF('synthese-install'!$F$8="Gy.cm²",1000,10))),"")</f>
        <v/>
      </c>
      <c r="O34" s="52">
        <f ca="1">'3.1 - installation 1'!L20</f>
        <v>0</v>
      </c>
    </row>
    <row r="35" spans="1:15" x14ac:dyDescent="0.25">
      <c r="A35" s="52">
        <f>'synthese-install'!$A$8*100+'3.1 - installation 1'!A21</f>
        <v>10107</v>
      </c>
      <c r="B35" s="52">
        <f>'synthese-install'!$A$8</f>
        <v>101</v>
      </c>
      <c r="C35" s="52">
        <f>'synthese-install'!$B$8</f>
        <v>1</v>
      </c>
      <c r="D35" s="52" t="s">
        <v>35</v>
      </c>
      <c r="E35" s="52" t="str">
        <f>'3.1 - installation 1'!C21</f>
        <v>Endodontie</v>
      </c>
      <c r="F35" s="52"/>
      <c r="G35" s="52" t="str">
        <f ca="1">'3.1 - installation 1'!M21</f>
        <v/>
      </c>
      <c r="H35" s="52" t="str">
        <f ca="1">'3.1 - installation 1'!N21</f>
        <v/>
      </c>
      <c r="I35" s="52" t="str">
        <f ca="1">'3.1 - installation 1'!O21</f>
        <v/>
      </c>
      <c r="J35" s="52" t="str">
        <f ca="1">'3.1 - installation 1'!P21</f>
        <v/>
      </c>
      <c r="K35" s="52" t="str">
        <f ca="1">IFERROR('3.1 - installation 1'!Q21*IF('synthese-install'!$F$8="mGy.cm²",1,IF('synthese-install'!$F$8="dGy.cm²",100,IF('synthese-install'!$F$8="Gy.cm²",1000,10))),"")</f>
        <v/>
      </c>
      <c r="L35" s="52" t="str">
        <f t="shared" ca="1" si="0"/>
        <v/>
      </c>
      <c r="M35" s="52" t="str">
        <f ca="1">IFERROR('3.1 - installation 1'!R21*IF('synthese-install'!$F$8="mGy.cm²",1,IF('synthese-install'!$F$8="dGy.cm²",100,IF('synthese-install'!$F$8="Gy.cm²",1000,10))),"")</f>
        <v/>
      </c>
      <c r="N35" s="52" t="str">
        <f ca="1">IFERROR('3.1 - installation 1'!S21*IF('synthese-install'!$F$8="mGy.cm²",1,IF('synthese-install'!$F$8="dGy.cm²",100,IF('synthese-install'!$F$8="Gy.cm²",1000,10))),"")</f>
        <v/>
      </c>
      <c r="O35" s="52">
        <f ca="1">'3.1 - installation 1'!L21</f>
        <v>0</v>
      </c>
    </row>
    <row r="36" spans="1:15" x14ac:dyDescent="0.25">
      <c r="A36" s="52">
        <f>'synthese-install'!$A$8*100+'3.1 - installation 1'!A22</f>
        <v>10108</v>
      </c>
      <c r="B36" s="52">
        <f>'synthese-install'!$A$8</f>
        <v>101</v>
      </c>
      <c r="C36" s="52">
        <f>'synthese-install'!$B$8</f>
        <v>1</v>
      </c>
      <c r="D36" s="52" t="s">
        <v>163</v>
      </c>
      <c r="E36" s="52" t="str">
        <f>'3.1 - installation 1'!C22</f>
        <v>Dent incluse</v>
      </c>
      <c r="F36" s="52"/>
      <c r="G36" s="52" t="str">
        <f ca="1">'3.1 - installation 1'!M22</f>
        <v/>
      </c>
      <c r="H36" s="52" t="str">
        <f ca="1">'3.1 - installation 1'!N22</f>
        <v/>
      </c>
      <c r="I36" s="52" t="str">
        <f ca="1">'3.1 - installation 1'!O22</f>
        <v/>
      </c>
      <c r="J36" s="52" t="str">
        <f ca="1">'3.1 - installation 1'!P22</f>
        <v/>
      </c>
      <c r="K36" s="52" t="str">
        <f ca="1">IFERROR('3.1 - installation 1'!Q22*IF('synthese-install'!$F$8="mGy.cm²",1,IF('synthese-install'!$F$8="dGy.cm²",100,IF('synthese-install'!$F$8="Gy.cm²",1000,10))),"")</f>
        <v/>
      </c>
      <c r="L36" s="52" t="str">
        <f t="shared" ca="1" si="0"/>
        <v/>
      </c>
      <c r="M36" s="52" t="str">
        <f ca="1">IFERROR('3.1 - installation 1'!R22*IF('synthese-install'!$F$8="mGy.cm²",1,IF('synthese-install'!$F$8="dGy.cm²",100,IF('synthese-install'!$F$8="Gy.cm²",1000,10))),"")</f>
        <v/>
      </c>
      <c r="N36" s="52" t="str">
        <f ca="1">IFERROR('3.1 - installation 1'!S22*IF('synthese-install'!$F$8="mGy.cm²",1,IF('synthese-install'!$F$8="dGy.cm²",100,IF('synthese-install'!$F$8="Gy.cm²",1000,10))),"")</f>
        <v/>
      </c>
      <c r="O36" s="52">
        <f ca="1">'3.1 - installation 1'!L22</f>
        <v>0</v>
      </c>
    </row>
    <row r="37" spans="1:15" x14ac:dyDescent="0.25">
      <c r="A37" s="52">
        <f>'synthese-install'!$A$8*100+'3.1 - installation 1'!A23</f>
        <v>10109</v>
      </c>
      <c r="B37" s="52">
        <f>'synthese-install'!$A$8</f>
        <v>101</v>
      </c>
      <c r="C37" s="52">
        <f>'synthese-install'!$B$8</f>
        <v>1</v>
      </c>
      <c r="D37" s="52" t="s">
        <v>164</v>
      </c>
      <c r="E37" s="52" t="str">
        <f>'3.1 - installation 1'!C23</f>
        <v>Fente palatine</v>
      </c>
      <c r="F37" s="52"/>
      <c r="G37" s="52" t="str">
        <f ca="1">'3.1 - installation 1'!M23</f>
        <v/>
      </c>
      <c r="H37" s="52" t="str">
        <f ca="1">'3.1 - installation 1'!N23</f>
        <v/>
      </c>
      <c r="I37" s="52" t="str">
        <f ca="1">'3.1 - installation 1'!O23</f>
        <v/>
      </c>
      <c r="J37" s="52" t="str">
        <f ca="1">'3.1 - installation 1'!P23</f>
        <v/>
      </c>
      <c r="K37" s="52" t="str">
        <f ca="1">IFERROR('3.1 - installation 1'!Q23*IF('synthese-install'!$F$8="mGy.cm²",1,IF('synthese-install'!$F$8="dGy.cm²",100,IF('synthese-install'!$F$8="Gy.cm²",1000,10))),"")</f>
        <v/>
      </c>
      <c r="L37" s="52" t="str">
        <f t="shared" ca="1" si="0"/>
        <v/>
      </c>
      <c r="M37" s="52" t="str">
        <f ca="1">IFERROR('3.1 - installation 1'!R23*IF('synthese-install'!$F$8="mGy.cm²",1,IF('synthese-install'!$F$8="dGy.cm²",100,IF('synthese-install'!$F$8="Gy.cm²",1000,10))),"")</f>
        <v/>
      </c>
      <c r="N37" s="52" t="str">
        <f ca="1">IFERROR('3.1 - installation 1'!S23*IF('synthese-install'!$F$8="mGy.cm²",1,IF('synthese-install'!$F$8="dGy.cm²",100,IF('synthese-install'!$F$8="Gy.cm²",1000,10))),"")</f>
        <v/>
      </c>
      <c r="O37" s="52">
        <f ca="1">'3.1 - installation 1'!L23</f>
        <v>0</v>
      </c>
    </row>
    <row r="38" spans="1:15" x14ac:dyDescent="0.25">
      <c r="A38" s="55">
        <f>'synthese-install'!$A$9*100+'3.2 - installation 2'!A15</f>
        <v>10201</v>
      </c>
      <c r="B38" s="55">
        <f>'synthese-install'!$A$9</f>
        <v>102</v>
      </c>
      <c r="C38" s="55">
        <f>'synthese-install'!$B$9</f>
        <v>1</v>
      </c>
      <c r="D38" s="55" t="s">
        <v>35</v>
      </c>
      <c r="E38" s="55" t="str">
        <f>'3.2 - installation 2'!C15</f>
        <v>Implant unitaire sans guide, sans sinuslift</v>
      </c>
      <c r="F38" s="55"/>
      <c r="G38" s="55" t="str">
        <f ca="1">'3.2 - installation 2'!M15</f>
        <v/>
      </c>
      <c r="H38" s="55" t="str">
        <f ca="1">'3.2 - installation 2'!N15</f>
        <v/>
      </c>
      <c r="I38" s="55" t="str">
        <f ca="1">'3.2 - installation 2'!O15</f>
        <v/>
      </c>
      <c r="J38" s="55" t="str">
        <f ca="1">'3.2 - installation 2'!P15</f>
        <v/>
      </c>
      <c r="K38" s="55" t="str">
        <f ca="1">IFERROR('3.2 - installation 2'!Q15*IF('synthese-install'!$F$9="mGy.cm²",1,IF('synthese-install'!$F$9="dGy.cm²",100,IF('synthese-install'!$F$9="Gy.cm²",1000,10))),"")</f>
        <v/>
      </c>
      <c r="L38" s="55" t="str">
        <f t="shared" ca="1" si="0"/>
        <v/>
      </c>
      <c r="M38" s="55" t="str">
        <f ca="1">IFERROR('3.2 - installation 2'!R15*IF('synthese-install'!$F$9="mGy.cm²",1,IF('synthese-install'!$F$9="dGy.cm²",100,IF('synthese-install'!$F$9="Gy.cm²",1000,10))),"")</f>
        <v/>
      </c>
      <c r="N38" s="55" t="str">
        <f ca="1">IFERROR('3.2 - installation 2'!S15*IF('synthese-install'!$F$9="mGy.cm²",1,IF('synthese-install'!$F$9="dGy.cm²",100,IF('synthese-install'!$F$9="Gy.cm²",1000,10))),"")</f>
        <v/>
      </c>
      <c r="O38" s="55">
        <f ca="1">'3.2 - installation 2'!L15</f>
        <v>0</v>
      </c>
    </row>
    <row r="39" spans="1:15" x14ac:dyDescent="0.25">
      <c r="A39" s="55">
        <f>'synthese-install'!$A$9*100+'3.2 - installation 2'!A16</f>
        <v>10202</v>
      </c>
      <c r="B39" s="55">
        <f>'synthese-install'!$A$9</f>
        <v>102</v>
      </c>
      <c r="C39" s="55">
        <f>'synthese-install'!$B$9</f>
        <v>1</v>
      </c>
      <c r="D39" s="55" t="s">
        <v>35</v>
      </c>
      <c r="E39" s="55" t="str">
        <f>'3.2 - installation 2'!C16</f>
        <v>Implant multiple avec guide, sans sinuslift</v>
      </c>
      <c r="F39" s="55"/>
      <c r="G39" s="55" t="str">
        <f ca="1">'3.2 - installation 2'!M16</f>
        <v/>
      </c>
      <c r="H39" s="55" t="str">
        <f ca="1">'3.2 - installation 2'!N16</f>
        <v/>
      </c>
      <c r="I39" s="55" t="str">
        <f ca="1">'3.2 - installation 2'!O16</f>
        <v/>
      </c>
      <c r="J39" s="55">
        <f ca="1">'3.2 - installation 2'!P16</f>
        <v>0</v>
      </c>
      <c r="K39" s="55">
        <f ca="1">IFERROR('3.2 - installation 2'!Q16*IF('synthese-install'!$F$9="mGy.cm²",1,IF('synthese-install'!$F$9="dGy.cm²",100,IF('synthese-install'!$F$9="Gy.cm²",1000,10))),"")</f>
        <v>150</v>
      </c>
      <c r="L39" s="55" t="str">
        <f t="shared" ca="1" si="0"/>
        <v/>
      </c>
      <c r="M39" s="55">
        <f ca="1">IFERROR('3.2 - installation 2'!R16*IF('synthese-install'!$F$9="mGy.cm²",1,IF('synthese-install'!$F$9="dGy.cm²",100,IF('synthese-install'!$F$9="Gy.cm²",1000,10))),"")</f>
        <v>100</v>
      </c>
      <c r="N39" s="55">
        <f ca="1">IFERROR('3.2 - installation 2'!S16*IF('synthese-install'!$F$9="mGy.cm²",1,IF('synthese-install'!$F$9="dGy.cm²",100,IF('synthese-install'!$F$9="Gy.cm²",1000,10))),"")</f>
        <v>200</v>
      </c>
      <c r="O39" s="55">
        <f ca="1">'3.2 - installation 2'!L16</f>
        <v>2</v>
      </c>
    </row>
    <row r="40" spans="1:15" x14ac:dyDescent="0.25">
      <c r="A40" s="55">
        <f>'synthese-install'!$A$9*100+'3.2 - installation 2'!A17</f>
        <v>10203</v>
      </c>
      <c r="B40" s="55">
        <f>'synthese-install'!$A$9</f>
        <v>102</v>
      </c>
      <c r="C40" s="55">
        <f>'synthese-install'!$B$9</f>
        <v>1</v>
      </c>
      <c r="D40" s="55" t="s">
        <v>35</v>
      </c>
      <c r="E40" s="55" t="str">
        <f>'3.2 - installation 2'!C17</f>
        <v>Implant maxillaire avec sinuslift</v>
      </c>
      <c r="F40" s="55"/>
      <c r="G40" s="55" t="str">
        <f ca="1">'3.2 - installation 2'!M17</f>
        <v/>
      </c>
      <c r="H40" s="55" t="str">
        <f ca="1">'3.2 - installation 2'!N17</f>
        <v/>
      </c>
      <c r="I40" s="55" t="str">
        <f ca="1">'3.2 - installation 2'!O17</f>
        <v/>
      </c>
      <c r="J40" s="55" t="str">
        <f ca="1">'3.2 - installation 2'!P17</f>
        <v/>
      </c>
      <c r="K40" s="55" t="str">
        <f ca="1">IFERROR('3.2 - installation 2'!Q17*IF('synthese-install'!$F$9="mGy.cm²",1,IF('synthese-install'!$F$9="dGy.cm²",100,IF('synthese-install'!$F$9="Gy.cm²",1000,10))),"")</f>
        <v/>
      </c>
      <c r="L40" s="55" t="str">
        <f t="shared" ca="1" si="0"/>
        <v/>
      </c>
      <c r="M40" s="55" t="str">
        <f ca="1">IFERROR('3.2 - installation 2'!R17*IF('synthese-install'!$F$9="mGy.cm²",1,IF('synthese-install'!$F$9="dGy.cm²",100,IF('synthese-install'!$F$9="Gy.cm²",1000,10))),"")</f>
        <v/>
      </c>
      <c r="N40" s="55" t="str">
        <f ca="1">IFERROR('3.2 - installation 2'!S17*IF('synthese-install'!$F$9="mGy.cm²",1,IF('synthese-install'!$F$9="dGy.cm²",100,IF('synthese-install'!$F$9="Gy.cm²",1000,10))),"")</f>
        <v/>
      </c>
      <c r="O40" s="55">
        <f ca="1">'3.2 - installation 2'!L17</f>
        <v>0</v>
      </c>
    </row>
    <row r="41" spans="1:15" x14ac:dyDescent="0.25">
      <c r="A41" s="55">
        <f>'synthese-install'!$A$9*100+'3.2 - installation 2'!A18</f>
        <v>10204</v>
      </c>
      <c r="B41" s="55">
        <f>'synthese-install'!$A$9</f>
        <v>102</v>
      </c>
      <c r="C41" s="55">
        <f>'synthese-install'!$B$9</f>
        <v>1</v>
      </c>
      <c r="D41" s="55" t="s">
        <v>35</v>
      </c>
      <c r="E41" s="55" t="str">
        <f>'3.2 - installation 2'!C18</f>
        <v>Exodontie : dents de sagesse bilatérales</v>
      </c>
      <c r="F41" s="55"/>
      <c r="G41" s="55" t="str">
        <f ca="1">'3.2 - installation 2'!M18</f>
        <v/>
      </c>
      <c r="H41" s="55" t="str">
        <f ca="1">'3.2 - installation 2'!N18</f>
        <v/>
      </c>
      <c r="I41" s="55" t="str">
        <f ca="1">'3.2 - installation 2'!O18</f>
        <v/>
      </c>
      <c r="J41" s="55" t="str">
        <f ca="1">'3.2 - installation 2'!P18</f>
        <v/>
      </c>
      <c r="K41" s="55" t="str">
        <f ca="1">IFERROR('3.2 - installation 2'!Q18*IF('synthese-install'!$F$9="mGy.cm²",1,IF('synthese-install'!$F$9="dGy.cm²",100,IF('synthese-install'!$F$9="Gy.cm²",1000,10))),"")</f>
        <v/>
      </c>
      <c r="L41" s="55" t="str">
        <f t="shared" ca="1" si="0"/>
        <v/>
      </c>
      <c r="M41" s="55" t="str">
        <f ca="1">IFERROR('3.2 - installation 2'!R18*IF('synthese-install'!$F$9="mGy.cm²",1,IF('synthese-install'!$F$9="dGy.cm²",100,IF('synthese-install'!$F$9="Gy.cm²",1000,10))),"")</f>
        <v/>
      </c>
      <c r="N41" s="55" t="str">
        <f ca="1">IFERROR('3.2 - installation 2'!S18*IF('synthese-install'!$F$9="mGy.cm²",1,IF('synthese-install'!$F$9="dGy.cm²",100,IF('synthese-install'!$F$9="Gy.cm²",1000,10))),"")</f>
        <v/>
      </c>
      <c r="O41" s="55">
        <f ca="1">'3.2 - installation 2'!L18</f>
        <v>0</v>
      </c>
    </row>
    <row r="42" spans="1:15" x14ac:dyDescent="0.25">
      <c r="A42" s="55">
        <f>'synthese-install'!$A$9*100+'3.2 - installation 2'!A19</f>
        <v>10205</v>
      </c>
      <c r="B42" s="55">
        <f>'synthese-install'!$A$9</f>
        <v>102</v>
      </c>
      <c r="C42" s="55">
        <f>'synthese-install'!$B$9</f>
        <v>1</v>
      </c>
      <c r="D42" s="55" t="s">
        <v>35</v>
      </c>
      <c r="E42" s="55" t="str">
        <f>'3.2 - installation 2'!C19</f>
        <v>Exodontie : dent incluse unitaire</v>
      </c>
      <c r="F42" s="55"/>
      <c r="G42" s="55" t="str">
        <f ca="1">'3.2 - installation 2'!M19</f>
        <v/>
      </c>
      <c r="H42" s="55" t="str">
        <f ca="1">'3.2 - installation 2'!N19</f>
        <v/>
      </c>
      <c r="I42" s="55" t="str">
        <f ca="1">'3.2 - installation 2'!O19</f>
        <v/>
      </c>
      <c r="J42" s="55" t="str">
        <f ca="1">'3.2 - installation 2'!P19</f>
        <v/>
      </c>
      <c r="K42" s="55" t="str">
        <f ca="1">IFERROR('3.2 - installation 2'!Q19*IF('synthese-install'!$F$9="mGy.cm²",1,IF('synthese-install'!$F$9="dGy.cm²",100,IF('synthese-install'!$F$9="Gy.cm²",1000,10))),"")</f>
        <v/>
      </c>
      <c r="L42" s="55" t="str">
        <f t="shared" ca="1" si="0"/>
        <v/>
      </c>
      <c r="M42" s="55" t="str">
        <f ca="1">IFERROR('3.2 - installation 2'!R19*IF('synthese-install'!$F$9="mGy.cm²",1,IF('synthese-install'!$F$9="dGy.cm²",100,IF('synthese-install'!$F$9="Gy.cm²",1000,10))),"")</f>
        <v/>
      </c>
      <c r="N42" s="55" t="str">
        <f ca="1">IFERROR('3.2 - installation 2'!S19*IF('synthese-install'!$F$9="mGy.cm²",1,IF('synthese-install'!$F$9="dGy.cm²",100,IF('synthese-install'!$F$9="Gy.cm²",1000,10))),"")</f>
        <v/>
      </c>
      <c r="O42" s="55">
        <f ca="1">'3.2 - installation 2'!L19</f>
        <v>0</v>
      </c>
    </row>
    <row r="43" spans="1:15" x14ac:dyDescent="0.25">
      <c r="A43" s="55">
        <f>'synthese-install'!$A$9*100+'3.2 - installation 2'!A20</f>
        <v>10206</v>
      </c>
      <c r="B43" s="55">
        <f>'synthese-install'!$A$9</f>
        <v>102</v>
      </c>
      <c r="C43" s="55">
        <f>'synthese-install'!$B$9</f>
        <v>1</v>
      </c>
      <c r="D43" s="55" t="s">
        <v>35</v>
      </c>
      <c r="E43" s="55" t="str">
        <f>'3.2 - installation 2'!C20</f>
        <v>Evaluation du parodonte</v>
      </c>
      <c r="F43" s="55"/>
      <c r="G43" s="55" t="str">
        <f ca="1">'3.2 - installation 2'!M20</f>
        <v/>
      </c>
      <c r="H43" s="55" t="str">
        <f ca="1">'3.2 - installation 2'!N20</f>
        <v/>
      </c>
      <c r="I43" s="55" t="str">
        <f ca="1">'3.2 - installation 2'!O20</f>
        <v/>
      </c>
      <c r="J43" s="55" t="str">
        <f ca="1">'3.2 - installation 2'!P20</f>
        <v/>
      </c>
      <c r="K43" s="55" t="str">
        <f ca="1">IFERROR('3.2 - installation 2'!Q20*IF('synthese-install'!$F$9="mGy.cm²",1,IF('synthese-install'!$F$9="dGy.cm²",100,IF('synthese-install'!$F$9="Gy.cm²",1000,10))),"")</f>
        <v/>
      </c>
      <c r="L43" s="55" t="str">
        <f t="shared" ca="1" si="0"/>
        <v/>
      </c>
      <c r="M43" s="55" t="str">
        <f ca="1">IFERROR('3.2 - installation 2'!R20*IF('synthese-install'!$F$9="mGy.cm²",1,IF('synthese-install'!$F$9="dGy.cm²",100,IF('synthese-install'!$F$9="Gy.cm²",1000,10))),"")</f>
        <v/>
      </c>
      <c r="N43" s="55" t="str">
        <f ca="1">IFERROR('3.2 - installation 2'!S20*IF('synthese-install'!$F$9="mGy.cm²",1,IF('synthese-install'!$F$9="dGy.cm²",100,IF('synthese-install'!$F$9="Gy.cm²",1000,10))),"")</f>
        <v/>
      </c>
      <c r="O43" s="55">
        <f ca="1">'3.2 - installation 2'!L20</f>
        <v>0</v>
      </c>
    </row>
    <row r="44" spans="1:15" x14ac:dyDescent="0.25">
      <c r="A44" s="55">
        <f>'synthese-install'!$A$9*100+'3.2 - installation 2'!A21</f>
        <v>10207</v>
      </c>
      <c r="B44" s="55">
        <f>'synthese-install'!$A$9</f>
        <v>102</v>
      </c>
      <c r="C44" s="55">
        <f>'synthese-install'!$B$9</f>
        <v>1</v>
      </c>
      <c r="D44" s="55" t="s">
        <v>35</v>
      </c>
      <c r="E44" s="55" t="str">
        <f>'3.2 - installation 2'!C21</f>
        <v>Endodontie</v>
      </c>
      <c r="F44" s="55"/>
      <c r="G44" s="55" t="str">
        <f ca="1">'3.2 - installation 2'!M21</f>
        <v/>
      </c>
      <c r="H44" s="55" t="str">
        <f ca="1">'3.2 - installation 2'!N21</f>
        <v/>
      </c>
      <c r="I44" s="55" t="str">
        <f ca="1">'3.2 - installation 2'!O21</f>
        <v/>
      </c>
      <c r="J44" s="55" t="str">
        <f ca="1">'3.2 - installation 2'!P21</f>
        <v/>
      </c>
      <c r="K44" s="55" t="str">
        <f ca="1">IFERROR('3.2 - installation 2'!Q21*IF('synthese-install'!$F$9="mGy.cm²",1,IF('synthese-install'!$F$9="dGy.cm²",100,IF('synthese-install'!$F$9="Gy.cm²",1000,10))),"")</f>
        <v/>
      </c>
      <c r="L44" s="55" t="str">
        <f t="shared" ca="1" si="0"/>
        <v/>
      </c>
      <c r="M44" s="55" t="str">
        <f ca="1">IFERROR('3.2 - installation 2'!R21*IF('synthese-install'!$F$9="mGy.cm²",1,IF('synthese-install'!$F$9="dGy.cm²",100,IF('synthese-install'!$F$9="Gy.cm²",1000,10))),"")</f>
        <v/>
      </c>
      <c r="N44" s="55" t="str">
        <f ca="1">IFERROR('3.2 - installation 2'!S21*IF('synthese-install'!$F$9="mGy.cm²",1,IF('synthese-install'!$F$9="dGy.cm²",100,IF('synthese-install'!$F$9="Gy.cm²",1000,10))),"")</f>
        <v/>
      </c>
      <c r="O44" s="55">
        <f ca="1">'3.2 - installation 2'!L21</f>
        <v>0</v>
      </c>
    </row>
    <row r="45" spans="1:15" x14ac:dyDescent="0.25">
      <c r="A45" s="55">
        <f>'synthese-install'!$A$9*100+'3.2 - installation 2'!A22</f>
        <v>10208</v>
      </c>
      <c r="B45" s="55">
        <f>'synthese-install'!$A$9</f>
        <v>102</v>
      </c>
      <c r="C45" s="55">
        <f>'synthese-install'!$B$9</f>
        <v>1</v>
      </c>
      <c r="D45" s="55" t="s">
        <v>163</v>
      </c>
      <c r="E45" s="55" t="str">
        <f>'3.2 - installation 2'!C22</f>
        <v>Dent incluse</v>
      </c>
      <c r="F45" s="55"/>
      <c r="G45" s="55" t="str">
        <f ca="1">'3.2 - installation 2'!M22</f>
        <v/>
      </c>
      <c r="H45" s="55" t="str">
        <f ca="1">'3.2 - installation 2'!N22</f>
        <v/>
      </c>
      <c r="I45" s="55" t="str">
        <f ca="1">'3.2 - installation 2'!O22</f>
        <v/>
      </c>
      <c r="J45" s="55" t="str">
        <f ca="1">'3.2 - installation 2'!P22</f>
        <v/>
      </c>
      <c r="K45" s="55" t="str">
        <f ca="1">IFERROR('3.2 - installation 2'!Q22*IF('synthese-install'!$F$9="mGy.cm²",1,IF('synthese-install'!$F$9="dGy.cm²",100,IF('synthese-install'!$F$9="Gy.cm²",1000,10))),"")</f>
        <v/>
      </c>
      <c r="L45" s="55" t="str">
        <f t="shared" ca="1" si="0"/>
        <v/>
      </c>
      <c r="M45" s="55" t="str">
        <f ca="1">IFERROR('3.2 - installation 2'!R22*IF('synthese-install'!$F$9="mGy.cm²",1,IF('synthese-install'!$F$9="dGy.cm²",100,IF('synthese-install'!$F$9="Gy.cm²",1000,10))),"")</f>
        <v/>
      </c>
      <c r="N45" s="55" t="str">
        <f ca="1">IFERROR('3.2 - installation 2'!S22*IF('synthese-install'!$F$9="mGy.cm²",1,IF('synthese-install'!$F$9="dGy.cm²",100,IF('synthese-install'!$F$9="Gy.cm²",1000,10))),"")</f>
        <v/>
      </c>
      <c r="O45" s="55">
        <f ca="1">'3.2 - installation 2'!L22</f>
        <v>0</v>
      </c>
    </row>
    <row r="46" spans="1:15" x14ac:dyDescent="0.25">
      <c r="A46" s="55">
        <f>'synthese-install'!$A$9*100+'3.2 - installation 2'!A23</f>
        <v>10209</v>
      </c>
      <c r="B46" s="55">
        <f>'synthese-install'!$A$9</f>
        <v>102</v>
      </c>
      <c r="C46" s="55">
        <f>'synthese-install'!$B$9</f>
        <v>1</v>
      </c>
      <c r="D46" s="55" t="s">
        <v>164</v>
      </c>
      <c r="E46" s="55" t="str">
        <f>'3.2 - installation 2'!C23</f>
        <v>Fente palatine</v>
      </c>
      <c r="F46" s="55"/>
      <c r="G46" s="55" t="str">
        <f ca="1">'3.2 - installation 2'!M23</f>
        <v/>
      </c>
      <c r="H46" s="55" t="str">
        <f ca="1">'3.2 - installation 2'!N23</f>
        <v/>
      </c>
      <c r="I46" s="55" t="str">
        <f ca="1">'3.2 - installation 2'!O23</f>
        <v/>
      </c>
      <c r="J46" s="55" t="str">
        <f ca="1">'3.2 - installation 2'!P23</f>
        <v/>
      </c>
      <c r="K46" s="55" t="str">
        <f ca="1">IFERROR('3.2 - installation 2'!Q23*IF('synthese-install'!$F$9="mGy.cm²",1,IF('synthese-install'!$F$9="dGy.cm²",100,IF('synthese-install'!$F$9="Gy.cm²",1000,10))),"")</f>
        <v/>
      </c>
      <c r="L46" s="55" t="str">
        <f t="shared" ca="1" si="0"/>
        <v/>
      </c>
      <c r="M46" s="55" t="str">
        <f ca="1">IFERROR('3.2 - installation 2'!R23*IF('synthese-install'!$F$9="mGy.cm²",1,IF('synthese-install'!$F$9="dGy.cm²",100,IF('synthese-install'!$F$9="Gy.cm²",1000,10))),"")</f>
        <v/>
      </c>
      <c r="N46" s="55" t="str">
        <f ca="1">IFERROR('3.2 - installation 2'!S23*IF('synthese-install'!$F$9="mGy.cm²",1,IF('synthese-install'!$F$9="dGy.cm²",100,IF('synthese-install'!$F$9="Gy.cm²",1000,10))),"")</f>
        <v/>
      </c>
      <c r="O46" s="55">
        <f ca="1">'3.2 - installation 2'!L23</f>
        <v>0</v>
      </c>
    </row>
    <row r="47" spans="1:15" x14ac:dyDescent="0.25">
      <c r="A47" s="52">
        <f>'synthese-install'!$A$10*100+'3.3 - installation 3'!A33</f>
        <v>10305</v>
      </c>
      <c r="B47" s="52">
        <f>'synthese-install'!$A$10</f>
        <v>103</v>
      </c>
      <c r="C47" s="52">
        <f>'synthese-install'!$B$10</f>
        <v>1</v>
      </c>
      <c r="D47" s="52" t="s">
        <v>35</v>
      </c>
      <c r="E47" s="52" t="str">
        <f>'3.3 - installation 3'!C15</f>
        <v>Implant unitaire sans guide, sans sinuslift</v>
      </c>
      <c r="F47" s="52"/>
      <c r="G47" s="52" t="str">
        <f ca="1">'3.3 - installation 3'!M15</f>
        <v/>
      </c>
      <c r="H47" s="52" t="str">
        <f ca="1">'3.3 - installation 3'!N15</f>
        <v/>
      </c>
      <c r="I47" s="52" t="str">
        <f ca="1">'3.3 - installation 3'!O15</f>
        <v/>
      </c>
      <c r="J47" s="52" t="str">
        <f ca="1">'3.3 - installation 3'!P15</f>
        <v/>
      </c>
      <c r="K47" s="52" t="str">
        <f ca="1">IFERROR('3.3 - installation 3'!Q15*IF('synthese-install'!$F$10="mGy.cm²",1,IF('synthese-install'!$F$10="dGy.cm²",100,IF('synthese-install'!$F$10="Gy.cm²",1000,10))),"")</f>
        <v/>
      </c>
      <c r="L47" s="52" t="str">
        <f t="shared" ca="1" si="0"/>
        <v/>
      </c>
      <c r="M47" s="52" t="str">
        <f ca="1">IFERROR('3.3 - installation 3'!R15*IF('synthese-install'!$F$10="mGy.cm²",1,IF('synthese-install'!$F$10="dGy.cm²",100,IF('synthese-install'!$F$10="Gy.cm²",1000,10))),"")</f>
        <v/>
      </c>
      <c r="N47" s="52" t="str">
        <f ca="1">IFERROR('3.3 - installation 3'!S15*IF('synthese-install'!$F$10="mGy.cm²",1,IF('synthese-install'!$F$10="dGy.cm²",100,IF('synthese-install'!$F$10="Gy.cm²",1000,10))),"")</f>
        <v/>
      </c>
      <c r="O47" s="52">
        <f ca="1">'3.3 - installation 3'!L15</f>
        <v>0</v>
      </c>
    </row>
    <row r="48" spans="1:15" x14ac:dyDescent="0.25">
      <c r="A48" s="52">
        <f>'synthese-install'!$A$10*100+'3.3 - installation 3'!A34</f>
        <v>10306</v>
      </c>
      <c r="B48" s="52">
        <f>'synthese-install'!$A$10</f>
        <v>103</v>
      </c>
      <c r="C48" s="52">
        <f>'synthese-install'!$B$10</f>
        <v>1</v>
      </c>
      <c r="D48" s="52" t="s">
        <v>35</v>
      </c>
      <c r="E48" s="52" t="str">
        <f>'3.3 - installation 3'!C16</f>
        <v>Implant multiple avec guide, sans sinuslift</v>
      </c>
      <c r="F48" s="52"/>
      <c r="G48" s="52" t="str">
        <f ca="1">'3.3 - installation 3'!M16</f>
        <v/>
      </c>
      <c r="H48" s="52" t="str">
        <f ca="1">'3.3 - installation 3'!N16</f>
        <v/>
      </c>
      <c r="I48" s="52" t="str">
        <f ca="1">'3.3 - installation 3'!O16</f>
        <v/>
      </c>
      <c r="J48" s="52" t="str">
        <f ca="1">'3.3 - installation 3'!P16</f>
        <v/>
      </c>
      <c r="K48" s="52" t="str">
        <f ca="1">IFERROR('3.3 - installation 3'!Q16*IF('synthese-install'!$F$10="mGy.cm²",1,IF('synthese-install'!$F$10="dGy.cm²",100,IF('synthese-install'!$F$10="Gy.cm²",1000,10))),"")</f>
        <v/>
      </c>
      <c r="L48" s="52" t="str">
        <f t="shared" ca="1" si="0"/>
        <v/>
      </c>
      <c r="M48" s="52" t="str">
        <f ca="1">IFERROR('3.3 - installation 3'!R16*IF('synthese-install'!$F$10="mGy.cm²",1,IF('synthese-install'!$F$10="dGy.cm²",100,IF('synthese-install'!$F$10="Gy.cm²",1000,10))),"")</f>
        <v/>
      </c>
      <c r="N48" s="52" t="str">
        <f ca="1">IFERROR('3.3 - installation 3'!S16*IF('synthese-install'!$F$10="mGy.cm²",1,IF('synthese-install'!$F$10="dGy.cm²",100,IF('synthese-install'!$F$10="Gy.cm²",1000,10))),"")</f>
        <v/>
      </c>
      <c r="O48" s="52">
        <f ca="1">'3.3 - installation 3'!L16</f>
        <v>0</v>
      </c>
    </row>
    <row r="49" spans="1:15" x14ac:dyDescent="0.25">
      <c r="A49" s="52">
        <f>'synthese-install'!$A$10*100+'3.3 - installation 3'!A35</f>
        <v>10307</v>
      </c>
      <c r="B49" s="52">
        <f>'synthese-install'!$A$10</f>
        <v>103</v>
      </c>
      <c r="C49" s="52">
        <f>'synthese-install'!$B$10</f>
        <v>1</v>
      </c>
      <c r="D49" s="52" t="s">
        <v>35</v>
      </c>
      <c r="E49" s="52" t="str">
        <f>'3.3 - installation 3'!C17</f>
        <v>Implant maxillaire avec sinuslift</v>
      </c>
      <c r="F49" s="52"/>
      <c r="G49" s="52" t="str">
        <f ca="1">'3.3 - installation 3'!M17</f>
        <v/>
      </c>
      <c r="H49" s="52" t="str">
        <f ca="1">'3.3 - installation 3'!N17</f>
        <v/>
      </c>
      <c r="I49" s="52" t="str">
        <f ca="1">'3.3 - installation 3'!O17</f>
        <v/>
      </c>
      <c r="J49" s="52" t="str">
        <f ca="1">'3.3 - installation 3'!P17</f>
        <v/>
      </c>
      <c r="K49" s="52" t="str">
        <f ca="1">IFERROR('3.3 - installation 3'!Q17*IF('synthese-install'!$F$10="mGy.cm²",1,IF('synthese-install'!$F$10="dGy.cm²",100,IF('synthese-install'!$F$10="Gy.cm²",1000,10))),"")</f>
        <v/>
      </c>
      <c r="L49" s="52" t="str">
        <f t="shared" ca="1" si="0"/>
        <v/>
      </c>
      <c r="M49" s="52" t="str">
        <f ca="1">IFERROR('3.3 - installation 3'!R17*IF('synthese-install'!$F$10="mGy.cm²",1,IF('synthese-install'!$F$10="dGy.cm²",100,IF('synthese-install'!$F$10="Gy.cm²",1000,10))),"")</f>
        <v/>
      </c>
      <c r="N49" s="52" t="str">
        <f ca="1">IFERROR('3.3 - installation 3'!S17*IF('synthese-install'!$F$10="mGy.cm²",1,IF('synthese-install'!$F$10="dGy.cm²",100,IF('synthese-install'!$F$10="Gy.cm²",1000,10))),"")</f>
        <v/>
      </c>
      <c r="O49" s="52">
        <f ca="1">'3.3 - installation 3'!L17</f>
        <v>0</v>
      </c>
    </row>
    <row r="50" spans="1:15" x14ac:dyDescent="0.25">
      <c r="A50" s="52">
        <f>'synthese-install'!$A$10*100+'3.3 - installation 3'!A36</f>
        <v>10308</v>
      </c>
      <c r="B50" s="52">
        <f>'synthese-install'!$A$10</f>
        <v>103</v>
      </c>
      <c r="C50" s="52">
        <f>'synthese-install'!$B$10</f>
        <v>1</v>
      </c>
      <c r="D50" s="52" t="s">
        <v>35</v>
      </c>
      <c r="E50" s="52" t="str">
        <f>'3.3 - installation 3'!C18</f>
        <v>Exodontie : dents de sagesse bilatérales</v>
      </c>
      <c r="F50" s="52"/>
      <c r="G50" s="52" t="str">
        <f ca="1">'3.3 - installation 3'!M18</f>
        <v/>
      </c>
      <c r="H50" s="52" t="str">
        <f ca="1">'3.3 - installation 3'!N18</f>
        <v/>
      </c>
      <c r="I50" s="52" t="str">
        <f ca="1">'3.3 - installation 3'!O18</f>
        <v/>
      </c>
      <c r="J50" s="52" t="str">
        <f ca="1">'3.3 - installation 3'!P18</f>
        <v/>
      </c>
      <c r="K50" s="52" t="str">
        <f ca="1">IFERROR('3.3 - installation 3'!Q18*IF('synthese-install'!$F$10="mGy.cm²",1,IF('synthese-install'!$F$10="dGy.cm²",100,IF('synthese-install'!$F$10="Gy.cm²",1000,10))),"")</f>
        <v/>
      </c>
      <c r="L50" s="52" t="str">
        <f t="shared" ca="1" si="0"/>
        <v/>
      </c>
      <c r="M50" s="52" t="str">
        <f ca="1">IFERROR('3.3 - installation 3'!R18*IF('synthese-install'!$F$10="mGy.cm²",1,IF('synthese-install'!$F$10="dGy.cm²",100,IF('synthese-install'!$F$10="Gy.cm²",1000,10))),"")</f>
        <v/>
      </c>
      <c r="N50" s="52" t="str">
        <f ca="1">IFERROR('3.3 - installation 3'!S18*IF('synthese-install'!$F$10="mGy.cm²",1,IF('synthese-install'!$F$10="dGy.cm²",100,IF('synthese-install'!$F$10="Gy.cm²",1000,10))),"")</f>
        <v/>
      </c>
      <c r="O50" s="52">
        <f ca="1">'3.3 - installation 3'!L18</f>
        <v>0</v>
      </c>
    </row>
    <row r="51" spans="1:15" x14ac:dyDescent="0.25">
      <c r="A51" s="52">
        <f>'synthese-install'!$A$10*100+'3.3 - installation 3'!A37</f>
        <v>10309</v>
      </c>
      <c r="B51" s="52">
        <f>'synthese-install'!$A$10</f>
        <v>103</v>
      </c>
      <c r="C51" s="52">
        <f>'synthese-install'!$B$10</f>
        <v>1</v>
      </c>
      <c r="D51" s="52" t="s">
        <v>35</v>
      </c>
      <c r="E51" s="52" t="str">
        <f>'3.3 - installation 3'!C19</f>
        <v>Exodontie : dent incluse unitaire</v>
      </c>
      <c r="F51" s="52"/>
      <c r="G51" s="52" t="str">
        <f ca="1">'3.3 - installation 3'!M19</f>
        <v/>
      </c>
      <c r="H51" s="52" t="str">
        <f ca="1">'3.3 - installation 3'!N19</f>
        <v/>
      </c>
      <c r="I51" s="52" t="str">
        <f ca="1">'3.3 - installation 3'!O19</f>
        <v/>
      </c>
      <c r="J51" s="52" t="str">
        <f ca="1">'3.3 - installation 3'!P19</f>
        <v/>
      </c>
      <c r="K51" s="52" t="str">
        <f ca="1">IFERROR('3.3 - installation 3'!Q19*IF('synthese-install'!$F$10="mGy.cm²",1,IF('synthese-install'!$F$10="dGy.cm²",100,IF('synthese-install'!$F$10="Gy.cm²",1000,10))),"")</f>
        <v/>
      </c>
      <c r="L51" s="52" t="str">
        <f t="shared" ca="1" si="0"/>
        <v/>
      </c>
      <c r="M51" s="52" t="str">
        <f ca="1">IFERROR('3.3 - installation 3'!R19*IF('synthese-install'!$F$10="mGy.cm²",1,IF('synthese-install'!$F$10="dGy.cm²",100,IF('synthese-install'!$F$10="Gy.cm²",1000,10))),"")</f>
        <v/>
      </c>
      <c r="N51" s="52" t="str">
        <f ca="1">IFERROR('3.3 - installation 3'!S19*IF('synthese-install'!$F$10="mGy.cm²",1,IF('synthese-install'!$F$10="dGy.cm²",100,IF('synthese-install'!$F$10="Gy.cm²",1000,10))),"")</f>
        <v/>
      </c>
      <c r="O51" s="52">
        <f ca="1">'3.3 - installation 3'!L19</f>
        <v>0</v>
      </c>
    </row>
    <row r="52" spans="1:15" x14ac:dyDescent="0.25">
      <c r="A52" s="52">
        <f>'synthese-install'!$A$10*100+'3.3 - installation 3'!A38</f>
        <v>10310</v>
      </c>
      <c r="B52" s="52">
        <f>'synthese-install'!$A$10</f>
        <v>103</v>
      </c>
      <c r="C52" s="52">
        <f>'synthese-install'!$B$10</f>
        <v>1</v>
      </c>
      <c r="D52" s="52" t="s">
        <v>35</v>
      </c>
      <c r="E52" s="52" t="str">
        <f>'3.3 - installation 3'!C20</f>
        <v>Evaluation du parodonte</v>
      </c>
      <c r="F52" s="52"/>
      <c r="G52" s="52" t="str">
        <f ca="1">'3.3 - installation 3'!M20</f>
        <v/>
      </c>
      <c r="H52" s="52" t="str">
        <f ca="1">'3.3 - installation 3'!N20</f>
        <v/>
      </c>
      <c r="I52" s="52" t="str">
        <f ca="1">'3.3 - installation 3'!O20</f>
        <v/>
      </c>
      <c r="J52" s="52" t="str">
        <f ca="1">'3.3 - installation 3'!P20</f>
        <v/>
      </c>
      <c r="K52" s="52" t="str">
        <f ca="1">IFERROR('3.3 - installation 3'!Q20*IF('synthese-install'!$F$10="mGy.cm²",1,IF('synthese-install'!$F$10="dGy.cm²",100,IF('synthese-install'!$F$10="Gy.cm²",1000,10))),"")</f>
        <v/>
      </c>
      <c r="L52" s="52" t="str">
        <f t="shared" ca="1" si="0"/>
        <v/>
      </c>
      <c r="M52" s="52" t="str">
        <f ca="1">IFERROR('3.3 - installation 3'!R20*IF('synthese-install'!$F$10="mGy.cm²",1,IF('synthese-install'!$F$10="dGy.cm²",100,IF('synthese-install'!$F$10="Gy.cm²",1000,10))),"")</f>
        <v/>
      </c>
      <c r="N52" s="52" t="str">
        <f ca="1">IFERROR('3.3 - installation 3'!S20*IF('synthese-install'!$F$10="mGy.cm²",1,IF('synthese-install'!$F$10="dGy.cm²",100,IF('synthese-install'!$F$10="Gy.cm²",1000,10))),"")</f>
        <v/>
      </c>
      <c r="O52" s="52">
        <f ca="1">'3.3 - installation 3'!L20</f>
        <v>0</v>
      </c>
    </row>
    <row r="53" spans="1:15" x14ac:dyDescent="0.25">
      <c r="A53" s="52">
        <f>'synthese-install'!$A$10*100+'3.3 - installation 3'!A39</f>
        <v>10311</v>
      </c>
      <c r="B53" s="52">
        <f>'synthese-install'!$A$10</f>
        <v>103</v>
      </c>
      <c r="C53" s="52">
        <f>'synthese-install'!$B$10</f>
        <v>1</v>
      </c>
      <c r="D53" s="52" t="s">
        <v>35</v>
      </c>
      <c r="E53" s="52" t="str">
        <f>'3.3 - installation 3'!C21</f>
        <v>Endodontie</v>
      </c>
      <c r="F53" s="52"/>
      <c r="G53" s="52" t="str">
        <f ca="1">'3.3 - installation 3'!M21</f>
        <v/>
      </c>
      <c r="H53" s="52" t="str">
        <f ca="1">'3.3 - installation 3'!N21</f>
        <v/>
      </c>
      <c r="I53" s="52" t="str">
        <f ca="1">'3.3 - installation 3'!O21</f>
        <v/>
      </c>
      <c r="J53" s="52" t="str">
        <f ca="1">'3.3 - installation 3'!P21</f>
        <v/>
      </c>
      <c r="K53" s="52" t="str">
        <f ca="1">IFERROR('3.3 - installation 3'!Q21*IF('synthese-install'!$F$10="mGy.cm²",1,IF('synthese-install'!$F$10="dGy.cm²",100,IF('synthese-install'!$F$10="Gy.cm²",1000,10))),"")</f>
        <v/>
      </c>
      <c r="L53" s="52" t="str">
        <f t="shared" ca="1" si="0"/>
        <v/>
      </c>
      <c r="M53" s="52" t="str">
        <f ca="1">IFERROR('3.3 - installation 3'!R21*IF('synthese-install'!$F$10="mGy.cm²",1,IF('synthese-install'!$F$10="dGy.cm²",100,IF('synthese-install'!$F$10="Gy.cm²",1000,10))),"")</f>
        <v/>
      </c>
      <c r="N53" s="52" t="str">
        <f ca="1">IFERROR('3.3 - installation 3'!S21*IF('synthese-install'!$F$10="mGy.cm²",1,IF('synthese-install'!$F$10="dGy.cm²",100,IF('synthese-install'!$F$10="Gy.cm²",1000,10))),"")</f>
        <v/>
      </c>
      <c r="O53" s="52">
        <f ca="1">'3.3 - installation 3'!L21</f>
        <v>0</v>
      </c>
    </row>
    <row r="54" spans="1:15" x14ac:dyDescent="0.25">
      <c r="A54" s="52">
        <f>'synthese-install'!$A$10*100+'3.3 - installation 3'!A40</f>
        <v>10312</v>
      </c>
      <c r="B54" s="52">
        <f>'synthese-install'!$A$10</f>
        <v>103</v>
      </c>
      <c r="C54" s="52">
        <f>'synthese-install'!$B$10</f>
        <v>1</v>
      </c>
      <c r="D54" s="52" t="s">
        <v>163</v>
      </c>
      <c r="E54" s="52" t="str">
        <f>'3.3 - installation 3'!C22</f>
        <v>Dent incluse</v>
      </c>
      <c r="F54" s="52"/>
      <c r="G54" s="52" t="str">
        <f ca="1">'3.3 - installation 3'!M22</f>
        <v/>
      </c>
      <c r="H54" s="52" t="str">
        <f ca="1">'3.3 - installation 3'!N22</f>
        <v/>
      </c>
      <c r="I54" s="52" t="str">
        <f ca="1">'3.3 - installation 3'!O22</f>
        <v/>
      </c>
      <c r="J54" s="52" t="str">
        <f ca="1">'3.3 - installation 3'!P22</f>
        <v/>
      </c>
      <c r="K54" s="52" t="str">
        <f ca="1">IFERROR('3.3 - installation 3'!Q22*IF('synthese-install'!$F$10="mGy.cm²",1,IF('synthese-install'!$F$10="dGy.cm²",100,IF('synthese-install'!$F$10="Gy.cm²",1000,10))),"")</f>
        <v/>
      </c>
      <c r="L54" s="52" t="str">
        <f t="shared" ca="1" si="0"/>
        <v/>
      </c>
      <c r="M54" s="52" t="str">
        <f ca="1">IFERROR('3.3 - installation 3'!R22*IF('synthese-install'!$F$10="mGy.cm²",1,IF('synthese-install'!$F$10="dGy.cm²",100,IF('synthese-install'!$F$10="Gy.cm²",1000,10))),"")</f>
        <v/>
      </c>
      <c r="N54" s="52" t="str">
        <f ca="1">IFERROR('3.3 - installation 3'!S22*IF('synthese-install'!$F$10="mGy.cm²",1,IF('synthese-install'!$F$10="dGy.cm²",100,IF('synthese-install'!$F$10="Gy.cm²",1000,10))),"")</f>
        <v/>
      </c>
      <c r="O54" s="52">
        <f ca="1">'3.3 - installation 3'!L22</f>
        <v>0</v>
      </c>
    </row>
    <row r="55" spans="1:15" x14ac:dyDescent="0.25">
      <c r="A55" s="52">
        <f>'synthese-install'!$A$10*100+'3.3 - installation 3'!A41</f>
        <v>10313</v>
      </c>
      <c r="B55" s="52">
        <f>'synthese-install'!$A$10</f>
        <v>103</v>
      </c>
      <c r="C55" s="52">
        <f>'synthese-install'!$B$10</f>
        <v>1</v>
      </c>
      <c r="D55" s="52" t="s">
        <v>164</v>
      </c>
      <c r="E55" s="52" t="str">
        <f>'3.3 - installation 3'!C23</f>
        <v>Fente palatine</v>
      </c>
      <c r="F55" s="52"/>
      <c r="G55" s="52" t="str">
        <f ca="1">'3.3 - installation 3'!M23</f>
        <v/>
      </c>
      <c r="H55" s="52" t="str">
        <f ca="1">'3.3 - installation 3'!N23</f>
        <v/>
      </c>
      <c r="I55" s="52" t="str">
        <f ca="1">'3.3 - installation 3'!O23</f>
        <v/>
      </c>
      <c r="J55" s="52" t="str">
        <f ca="1">'3.3 - installation 3'!P23</f>
        <v/>
      </c>
      <c r="K55" s="52" t="str">
        <f ca="1">IFERROR('3.3 - installation 3'!Q23*IF('synthese-install'!$F$10="mGy.cm²",1,IF('synthese-install'!$F$10="dGy.cm²",100,IF('synthese-install'!$F$10="Gy.cm²",1000,10))),"")</f>
        <v/>
      </c>
      <c r="L55" s="52" t="str">
        <f t="shared" ca="1" si="0"/>
        <v/>
      </c>
      <c r="M55" s="52" t="str">
        <f ca="1">IFERROR('3.3 - installation 3'!R23*IF('synthese-install'!$F$10="mGy.cm²",1,IF('synthese-install'!$F$10="dGy.cm²",100,IF('synthese-install'!$F$10="Gy.cm²",1000,10))),"")</f>
        <v/>
      </c>
      <c r="N55" s="52" t="str">
        <f ca="1">IFERROR('3.3 - installation 3'!S23*IF('synthese-install'!$F$10="mGy.cm²",1,IF('synthese-install'!$F$10="dGy.cm²",100,IF('synthese-install'!$F$10="Gy.cm²",1000,10))),"")</f>
        <v/>
      </c>
      <c r="O55" s="52">
        <f ca="1">'3.3 - installation 3'!L23</f>
        <v>0</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0"/>
  <dimension ref="A1:S36"/>
  <sheetViews>
    <sheetView tabSelected="1" workbookViewId="0"/>
  </sheetViews>
  <sheetFormatPr baseColWidth="10" defaultColWidth="11.42578125" defaultRowHeight="15" x14ac:dyDescent="0.25"/>
  <cols>
    <col min="1" max="2" width="6.7109375" style="20" customWidth="1"/>
    <col min="3" max="12" width="11.42578125" style="20"/>
    <col min="13" max="14" width="6.7109375" style="20" customWidth="1"/>
    <col min="15" max="16384" width="11.42578125" style="20"/>
  </cols>
  <sheetData>
    <row r="1" spans="1:15" s="18" customFormat="1" ht="23.25" x14ac:dyDescent="0.35">
      <c r="A1" s="17" t="s">
        <v>167</v>
      </c>
      <c r="G1" s="19" t="s">
        <v>70</v>
      </c>
      <c r="M1" s="17" t="s">
        <v>75</v>
      </c>
    </row>
    <row r="2" spans="1:15" ht="15" customHeight="1" x14ac:dyDescent="0.25"/>
    <row r="3" spans="1:15" ht="15" customHeight="1" x14ac:dyDescent="0.25"/>
    <row r="4" spans="1:15" ht="15" customHeight="1" x14ac:dyDescent="0.3">
      <c r="A4" s="21" t="s">
        <v>49</v>
      </c>
    </row>
    <row r="5" spans="1:15" ht="15" customHeight="1" x14ac:dyDescent="0.25">
      <c r="A5" s="22"/>
      <c r="B5" s="20" t="s">
        <v>62</v>
      </c>
    </row>
    <row r="6" spans="1:15" ht="15" customHeight="1" x14ac:dyDescent="0.3">
      <c r="A6" s="22"/>
      <c r="B6" s="20" t="s">
        <v>89</v>
      </c>
      <c r="M6" s="21" t="s">
        <v>96</v>
      </c>
    </row>
    <row r="7" spans="1:15" ht="15" customHeight="1" x14ac:dyDescent="0.25">
      <c r="A7" s="22"/>
      <c r="B7" s="20" t="s">
        <v>52</v>
      </c>
      <c r="N7" s="23" t="s">
        <v>77</v>
      </c>
    </row>
    <row r="8" spans="1:15" ht="15" customHeight="1" x14ac:dyDescent="0.25">
      <c r="A8" s="22"/>
      <c r="B8" s="20" t="s">
        <v>53</v>
      </c>
    </row>
    <row r="9" spans="1:15" ht="15" customHeight="1" x14ac:dyDescent="0.25">
      <c r="A9" s="22"/>
      <c r="N9" s="20" t="s">
        <v>76</v>
      </c>
    </row>
    <row r="10" spans="1:15" ht="15" customHeight="1" x14ac:dyDescent="0.3">
      <c r="A10" s="21" t="s">
        <v>54</v>
      </c>
      <c r="N10" s="20" t="s">
        <v>88</v>
      </c>
    </row>
    <row r="11" spans="1:15" ht="15" customHeight="1" x14ac:dyDescent="0.25">
      <c r="A11" s="22"/>
      <c r="B11" s="24" t="s">
        <v>59</v>
      </c>
      <c r="N11" s="24" t="s">
        <v>80</v>
      </c>
    </row>
    <row r="12" spans="1:15" ht="15" customHeight="1" x14ac:dyDescent="0.25">
      <c r="A12" s="22"/>
      <c r="B12" s="20" t="s">
        <v>55</v>
      </c>
      <c r="O12" s="20" t="s">
        <v>78</v>
      </c>
    </row>
    <row r="13" spans="1:15" ht="15" customHeight="1" x14ac:dyDescent="0.25">
      <c r="A13" s="22"/>
      <c r="C13" s="25" t="s">
        <v>58</v>
      </c>
      <c r="O13" s="20" t="s">
        <v>79</v>
      </c>
    </row>
    <row r="14" spans="1:15" ht="15" customHeight="1" x14ac:dyDescent="0.25">
      <c r="A14" s="22"/>
      <c r="C14" s="25" t="s">
        <v>56</v>
      </c>
      <c r="O14" s="20" t="s">
        <v>86</v>
      </c>
    </row>
    <row r="15" spans="1:15" ht="15" customHeight="1" x14ac:dyDescent="0.25">
      <c r="A15" s="22"/>
      <c r="C15" s="25" t="s">
        <v>57</v>
      </c>
      <c r="O15" s="20" t="s">
        <v>91</v>
      </c>
    </row>
    <row r="16" spans="1:15" ht="15" customHeight="1" x14ac:dyDescent="0.25">
      <c r="A16" s="22"/>
    </row>
    <row r="17" spans="1:19" ht="15" customHeight="1" x14ac:dyDescent="0.3">
      <c r="A17" s="21" t="s">
        <v>68</v>
      </c>
    </row>
    <row r="18" spans="1:19" ht="15" customHeight="1" x14ac:dyDescent="0.25">
      <c r="A18" s="22"/>
      <c r="B18" s="24" t="s">
        <v>60</v>
      </c>
    </row>
    <row r="19" spans="1:19" ht="15" customHeight="1" x14ac:dyDescent="0.3">
      <c r="A19" s="22"/>
      <c r="B19" s="20" t="s">
        <v>67</v>
      </c>
      <c r="M19" s="21" t="s">
        <v>93</v>
      </c>
      <c r="O19" s="36"/>
    </row>
    <row r="20" spans="1:19" ht="15" customHeight="1" x14ac:dyDescent="0.25">
      <c r="A20" s="22"/>
      <c r="N20" s="23" t="s">
        <v>81</v>
      </c>
    </row>
    <row r="21" spans="1:19" ht="15" customHeight="1" x14ac:dyDescent="0.25">
      <c r="A21" s="22"/>
      <c r="B21" s="24" t="s">
        <v>61</v>
      </c>
    </row>
    <row r="22" spans="1:19" ht="15" customHeight="1" x14ac:dyDescent="0.25">
      <c r="A22" s="22"/>
      <c r="B22" s="20" t="s">
        <v>64</v>
      </c>
      <c r="N22" s="24" t="s">
        <v>82</v>
      </c>
    </row>
    <row r="23" spans="1:19" ht="15" customHeight="1" x14ac:dyDescent="0.25">
      <c r="A23" s="22"/>
      <c r="O23" s="20" t="s">
        <v>84</v>
      </c>
    </row>
    <row r="24" spans="1:19" ht="15" customHeight="1" x14ac:dyDescent="0.25">
      <c r="A24" s="22"/>
      <c r="B24" s="24" t="s">
        <v>63</v>
      </c>
    </row>
    <row r="25" spans="1:19" ht="15" customHeight="1" x14ac:dyDescent="0.25">
      <c r="A25" s="22"/>
      <c r="B25" s="20" t="s">
        <v>65</v>
      </c>
      <c r="N25" s="24" t="s">
        <v>83</v>
      </c>
    </row>
    <row r="26" spans="1:19" ht="15" customHeight="1" x14ac:dyDescent="0.25">
      <c r="A26" s="22"/>
      <c r="B26" s="20" t="s">
        <v>66</v>
      </c>
      <c r="O26" s="20" t="s">
        <v>85</v>
      </c>
    </row>
    <row r="27" spans="1:19" ht="15" customHeight="1" x14ac:dyDescent="0.25">
      <c r="A27" s="22"/>
      <c r="O27" s="20" t="s">
        <v>90</v>
      </c>
    </row>
    <row r="28" spans="1:19" s="29" customFormat="1" ht="15" customHeight="1" x14ac:dyDescent="0.25">
      <c r="A28" s="26"/>
      <c r="B28" s="27" t="s">
        <v>72</v>
      </c>
      <c r="C28" s="28"/>
      <c r="M28" s="20"/>
      <c r="N28" s="20"/>
      <c r="O28" s="20" t="s">
        <v>92</v>
      </c>
      <c r="P28" s="20"/>
      <c r="Q28" s="20"/>
      <c r="R28" s="20"/>
      <c r="S28" s="20"/>
    </row>
    <row r="29" spans="1:19" s="29" customFormat="1" ht="15" customHeight="1" x14ac:dyDescent="0.25">
      <c r="A29" s="26"/>
      <c r="B29" s="28"/>
      <c r="C29" s="28" t="s">
        <v>87</v>
      </c>
    </row>
    <row r="30" spans="1:19" s="29" customFormat="1" ht="15" customHeight="1" x14ac:dyDescent="0.25">
      <c r="A30" s="26"/>
      <c r="B30" s="28"/>
      <c r="C30" s="28" t="s">
        <v>73</v>
      </c>
    </row>
    <row r="31" spans="1:19" ht="15" customHeight="1" x14ac:dyDescent="0.25">
      <c r="A31" s="22"/>
    </row>
    <row r="32" spans="1:19" ht="15" customHeight="1" x14ac:dyDescent="0.3">
      <c r="A32" s="21" t="s">
        <v>69</v>
      </c>
    </row>
    <row r="33" spans="1:2" ht="15" customHeight="1" x14ac:dyDescent="0.25">
      <c r="B33" s="20" t="s">
        <v>71</v>
      </c>
    </row>
    <row r="34" spans="1:2" ht="15" customHeight="1" x14ac:dyDescent="0.25"/>
    <row r="35" spans="1:2" ht="15" customHeight="1" x14ac:dyDescent="0.25"/>
    <row r="36" spans="1:2" ht="15" customHeight="1" x14ac:dyDescent="0.3">
      <c r="A36" s="30" t="s">
        <v>74</v>
      </c>
    </row>
  </sheetData>
  <sheetProtection sheet="1" objects="1" scenarios="1"/>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dimension ref="B1:J26"/>
  <sheetViews>
    <sheetView workbookViewId="0">
      <selection activeCell="C3" sqref="C3:E3"/>
    </sheetView>
  </sheetViews>
  <sheetFormatPr baseColWidth="10" defaultColWidth="11.42578125" defaultRowHeight="15" x14ac:dyDescent="0.25"/>
  <cols>
    <col min="1" max="1" width="6.7109375" style="2" customWidth="1"/>
    <col min="2" max="2" width="12.7109375" style="2" customWidth="1"/>
    <col min="3" max="9" width="24.7109375" style="2" customWidth="1"/>
    <col min="10" max="10" width="30.7109375" style="2" customWidth="1"/>
    <col min="11" max="15" width="11.42578125" style="2" customWidth="1"/>
    <col min="16" max="16384" width="11.42578125" style="2"/>
  </cols>
  <sheetData>
    <row r="1" spans="2:10" s="1" customFormat="1" ht="20.100000000000001" customHeight="1" x14ac:dyDescent="0.25">
      <c r="B1" s="1" t="s">
        <v>11</v>
      </c>
      <c r="G1" s="1" t="s">
        <v>34</v>
      </c>
    </row>
    <row r="2" spans="2:10" ht="20.100000000000001" customHeight="1" x14ac:dyDescent="0.25"/>
    <row r="3" spans="2:10" ht="20.100000000000001" customHeight="1" x14ac:dyDescent="0.25">
      <c r="B3" s="3" t="s">
        <v>12</v>
      </c>
      <c r="C3" s="63"/>
      <c r="D3" s="63"/>
      <c r="E3" s="63"/>
      <c r="G3" s="5" t="s">
        <v>6</v>
      </c>
      <c r="H3" s="67" t="s">
        <v>3</v>
      </c>
      <c r="I3" s="68"/>
      <c r="J3" s="4" t="s">
        <v>50</v>
      </c>
    </row>
    <row r="4" spans="2:10" ht="20.100000000000001" customHeight="1" x14ac:dyDescent="0.25">
      <c r="B4" s="3" t="s">
        <v>14</v>
      </c>
      <c r="C4" s="63"/>
      <c r="D4" s="63"/>
      <c r="E4" s="63"/>
      <c r="G4" s="75" t="s">
        <v>35</v>
      </c>
      <c r="H4" s="69" t="s">
        <v>97</v>
      </c>
      <c r="I4" s="70"/>
      <c r="J4" s="56"/>
    </row>
    <row r="5" spans="2:10" ht="20.100000000000001" customHeight="1" x14ac:dyDescent="0.25">
      <c r="B5" s="3" t="s">
        <v>15</v>
      </c>
      <c r="C5" s="63"/>
      <c r="D5" s="63"/>
      <c r="E5" s="63"/>
      <c r="G5" s="75"/>
      <c r="H5" s="69" t="s">
        <v>98</v>
      </c>
      <c r="I5" s="70"/>
      <c r="J5" s="56"/>
    </row>
    <row r="6" spans="2:10" ht="20.100000000000001" customHeight="1" x14ac:dyDescent="0.25">
      <c r="B6" s="3" t="s">
        <v>13</v>
      </c>
      <c r="C6" s="63"/>
      <c r="D6" s="63"/>
      <c r="E6" s="63"/>
      <c r="G6" s="75"/>
      <c r="H6" s="69" t="s">
        <v>168</v>
      </c>
      <c r="I6" s="70"/>
      <c r="J6" s="56"/>
    </row>
    <row r="7" spans="2:10" ht="20.100000000000001" customHeight="1" x14ac:dyDescent="0.25">
      <c r="B7" s="3" t="s">
        <v>161</v>
      </c>
      <c r="C7" s="63"/>
      <c r="D7" s="63"/>
      <c r="E7" s="63"/>
      <c r="G7" s="75"/>
      <c r="H7" s="69" t="s">
        <v>5</v>
      </c>
      <c r="I7" s="70"/>
      <c r="J7" s="56"/>
    </row>
    <row r="8" spans="2:10" ht="20.100000000000001" customHeight="1" x14ac:dyDescent="0.25">
      <c r="G8" s="75"/>
      <c r="H8" s="80" t="s">
        <v>99</v>
      </c>
      <c r="I8" s="81"/>
      <c r="J8" s="56"/>
    </row>
    <row r="9" spans="2:10" s="1" customFormat="1" ht="20.100000000000001" customHeight="1" x14ac:dyDescent="0.25">
      <c r="G9" s="75"/>
      <c r="H9" s="69" t="s">
        <v>100</v>
      </c>
      <c r="I9" s="70"/>
      <c r="J9" s="56"/>
    </row>
    <row r="10" spans="2:10" ht="20.100000000000001" customHeight="1" x14ac:dyDescent="0.25">
      <c r="B10" s="1" t="s">
        <v>16</v>
      </c>
      <c r="C10" s="1"/>
      <c r="D10" s="1"/>
      <c r="E10" s="1"/>
      <c r="G10" s="76" t="s">
        <v>36</v>
      </c>
      <c r="H10" s="78" t="s">
        <v>7</v>
      </c>
      <c r="I10" s="79"/>
      <c r="J10" s="56"/>
    </row>
    <row r="11" spans="2:10" ht="20.100000000000001" customHeight="1" x14ac:dyDescent="0.25">
      <c r="G11" s="76"/>
      <c r="H11" s="69" t="s">
        <v>27</v>
      </c>
      <c r="I11" s="70"/>
      <c r="J11" s="56"/>
    </row>
    <row r="12" spans="2:10" ht="20.100000000000001" customHeight="1" x14ac:dyDescent="0.25">
      <c r="B12" s="3" t="s">
        <v>12</v>
      </c>
      <c r="C12" s="64"/>
      <c r="D12" s="65"/>
      <c r="E12" s="66"/>
      <c r="G12" s="77"/>
      <c r="H12" s="69" t="s">
        <v>100</v>
      </c>
      <c r="I12" s="70"/>
      <c r="J12" s="56"/>
    </row>
    <row r="13" spans="2:10" ht="20.100000000000001" customHeight="1" x14ac:dyDescent="0.25">
      <c r="B13" s="3" t="s">
        <v>19</v>
      </c>
      <c r="C13" s="64"/>
      <c r="D13" s="65"/>
      <c r="E13" s="66"/>
    </row>
    <row r="14" spans="2:10" s="8" customFormat="1" ht="20.100000000000001" customHeight="1" x14ac:dyDescent="0.25">
      <c r="B14" s="3" t="s">
        <v>17</v>
      </c>
      <c r="C14" s="64"/>
      <c r="D14" s="65"/>
      <c r="E14" s="66"/>
      <c r="G14" s="16" t="s">
        <v>51</v>
      </c>
    </row>
    <row r="15" spans="2:10" s="8" customFormat="1" ht="20.100000000000001" customHeight="1" x14ac:dyDescent="0.25">
      <c r="G15" s="16"/>
    </row>
    <row r="16" spans="2:10" ht="20.100000000000001" customHeight="1" x14ac:dyDescent="0.25"/>
    <row r="17" spans="2:10" s="8" customFormat="1" ht="20.100000000000001" customHeight="1" x14ac:dyDescent="0.25">
      <c r="B17" s="10" t="s">
        <v>47</v>
      </c>
      <c r="C17" s="10"/>
      <c r="D17" s="10"/>
      <c r="E17" s="10"/>
    </row>
    <row r="18" spans="2:10" ht="20.100000000000001" customHeight="1" x14ac:dyDescent="0.25"/>
    <row r="19" spans="2:10" ht="20.100000000000001" customHeight="1" x14ac:dyDescent="0.25">
      <c r="B19" s="59" t="s">
        <v>1</v>
      </c>
      <c r="C19" s="59" t="s">
        <v>0</v>
      </c>
      <c r="D19" s="59" t="s">
        <v>2</v>
      </c>
      <c r="E19" s="61" t="s">
        <v>18</v>
      </c>
      <c r="F19" s="74" t="s">
        <v>107</v>
      </c>
      <c r="G19" s="71" t="s">
        <v>101</v>
      </c>
      <c r="H19" s="72"/>
      <c r="I19" s="72"/>
      <c r="J19" s="73"/>
    </row>
    <row r="20" spans="2:10" ht="20.100000000000001" customHeight="1" x14ac:dyDescent="0.25">
      <c r="B20" s="60"/>
      <c r="C20" s="60"/>
      <c r="D20" s="60"/>
      <c r="E20" s="62"/>
      <c r="F20" s="74"/>
      <c r="G20" s="57" t="s">
        <v>46</v>
      </c>
      <c r="H20" s="57" t="s">
        <v>23</v>
      </c>
      <c r="I20" s="57" t="s">
        <v>25</v>
      </c>
      <c r="J20" s="57" t="s">
        <v>24</v>
      </c>
    </row>
    <row r="21" spans="2:10" ht="20.100000000000001" customHeight="1" x14ac:dyDescent="0.25">
      <c r="B21" s="4">
        <v>1</v>
      </c>
      <c r="C21" s="15"/>
      <c r="D21" s="15"/>
      <c r="E21" s="15"/>
      <c r="F21" s="56"/>
      <c r="G21" s="56"/>
      <c r="H21" s="56"/>
      <c r="I21" s="56"/>
      <c r="J21" s="56"/>
    </row>
    <row r="22" spans="2:10" ht="20.100000000000001" customHeight="1" x14ac:dyDescent="0.25">
      <c r="B22" s="4">
        <v>2</v>
      </c>
      <c r="C22" s="15"/>
      <c r="D22" s="34"/>
      <c r="E22" s="34"/>
      <c r="F22" s="56"/>
      <c r="G22" s="56"/>
      <c r="H22" s="56"/>
      <c r="I22" s="56"/>
      <c r="J22" s="56"/>
    </row>
    <row r="23" spans="2:10" ht="20.100000000000001" customHeight="1" x14ac:dyDescent="0.25">
      <c r="B23" s="4">
        <v>3</v>
      </c>
      <c r="C23" s="34"/>
      <c r="D23" s="34"/>
      <c r="E23" s="34"/>
      <c r="F23" s="56"/>
      <c r="G23" s="56"/>
      <c r="H23" s="56"/>
      <c r="I23" s="56"/>
      <c r="J23" s="56"/>
    </row>
    <row r="25" spans="2:10" x14ac:dyDescent="0.25">
      <c r="B25" s="13" t="s">
        <v>113</v>
      </c>
    </row>
    <row r="26" spans="2:10" x14ac:dyDescent="0.25">
      <c r="B26" s="13" t="s">
        <v>102</v>
      </c>
    </row>
  </sheetData>
  <sheetProtection sheet="1" selectLockedCells="1"/>
  <mergeCells count="26">
    <mergeCell ref="H3:I3"/>
    <mergeCell ref="H4:I4"/>
    <mergeCell ref="H5:I5"/>
    <mergeCell ref="G19:J19"/>
    <mergeCell ref="F19:F20"/>
    <mergeCell ref="G4:G9"/>
    <mergeCell ref="G10:G12"/>
    <mergeCell ref="H10:I10"/>
    <mergeCell ref="H11:I11"/>
    <mergeCell ref="H6:I6"/>
    <mergeCell ref="H7:I7"/>
    <mergeCell ref="H8:I8"/>
    <mergeCell ref="H9:I9"/>
    <mergeCell ref="H12:I12"/>
    <mergeCell ref="B19:B20"/>
    <mergeCell ref="C19:C20"/>
    <mergeCell ref="D19:D20"/>
    <mergeCell ref="E19:E20"/>
    <mergeCell ref="C3:E3"/>
    <mergeCell ref="C4:E4"/>
    <mergeCell ref="C5:E5"/>
    <mergeCell ref="C12:E12"/>
    <mergeCell ref="C6:E6"/>
    <mergeCell ref="C13:E13"/>
    <mergeCell ref="C14:E14"/>
    <mergeCell ref="C7:E7"/>
  </mergeCells>
  <phoneticPr fontId="21" type="noConversion"/>
  <dataValidations count="2">
    <dataValidation type="list" allowBlank="1" showInputMessage="1" showErrorMessage="1" sqref="F21:F23" xr:uid="{435E265B-F5EF-4C58-9FCD-E2E887C00413}">
      <formula1>"mGy.cm²,cGy.cm²,dGy.cm²,Gy.cm²,µGy.m²"</formula1>
    </dataValidation>
    <dataValidation type="list" allowBlank="1" showInputMessage="1" showErrorMessage="1" sqref="C7:E7" xr:uid="{A007CB2D-840E-431D-80B9-4884C36D8F86}">
      <formula1>"Cabinet dentaire,Cabinet de radiologie,CH ou hôpital local,CHU ou CHR,CLCC,GIE ou GCS,Hôpital à but lucratif,Hôpital à but non lucratif,Hôpital des armées,Autre"</formula1>
    </dataValidation>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dimension ref="A1:K52"/>
  <sheetViews>
    <sheetView workbookViewId="0">
      <selection activeCell="D15" sqref="D15"/>
    </sheetView>
  </sheetViews>
  <sheetFormatPr baseColWidth="10" defaultColWidth="11.42578125" defaultRowHeight="15" x14ac:dyDescent="0.25"/>
  <cols>
    <col min="1" max="1" width="6.7109375" style="2" customWidth="1"/>
    <col min="2" max="2" width="30.7109375" style="2" customWidth="1"/>
    <col min="3" max="3" width="40.7109375" style="2" customWidth="1"/>
    <col min="4" max="9" width="16.7109375" style="2" customWidth="1"/>
    <col min="10" max="16384" width="11.42578125" style="2"/>
  </cols>
  <sheetData>
    <row r="1" spans="1:11" s="1" customFormat="1" ht="18.75" x14ac:dyDescent="0.25">
      <c r="A1" s="1" t="s">
        <v>20</v>
      </c>
    </row>
    <row r="3" spans="1:11" ht="35.1" customHeight="1" x14ac:dyDescent="0.25">
      <c r="B3" s="35" t="s">
        <v>6</v>
      </c>
      <c r="C3" s="82" t="s">
        <v>94</v>
      </c>
      <c r="D3" s="82"/>
      <c r="E3" s="82"/>
      <c r="F3" s="82"/>
      <c r="G3" s="82"/>
      <c r="H3" s="82"/>
      <c r="I3" s="82"/>
    </row>
    <row r="4" spans="1:11" ht="20.100000000000001" customHeight="1" x14ac:dyDescent="0.25">
      <c r="B4" s="35" t="s">
        <v>3</v>
      </c>
      <c r="C4" s="82" t="s">
        <v>95</v>
      </c>
      <c r="D4" s="82"/>
      <c r="E4" s="82"/>
      <c r="F4" s="82"/>
      <c r="G4" s="82"/>
      <c r="H4" s="82"/>
      <c r="I4" s="82"/>
    </row>
    <row r="5" spans="1:11" ht="20.100000000000001" customHeight="1" x14ac:dyDescent="0.25">
      <c r="B5" s="35" t="s">
        <v>40</v>
      </c>
      <c r="C5" s="82" t="s">
        <v>42</v>
      </c>
      <c r="D5" s="82"/>
      <c r="E5" s="82"/>
      <c r="F5" s="82"/>
      <c r="G5" s="82"/>
      <c r="H5" s="82"/>
      <c r="I5" s="82"/>
      <c r="J5" s="44"/>
      <c r="K5" s="44"/>
    </row>
    <row r="6" spans="1:11" ht="35.1" customHeight="1" x14ac:dyDescent="0.25">
      <c r="B6" s="35" t="s">
        <v>103</v>
      </c>
      <c r="C6" s="82" t="s">
        <v>110</v>
      </c>
      <c r="D6" s="82"/>
      <c r="E6" s="82"/>
      <c r="F6" s="82"/>
      <c r="G6" s="82"/>
      <c r="H6" s="82"/>
      <c r="I6" s="82"/>
      <c r="J6" s="45"/>
      <c r="K6" s="45"/>
    </row>
    <row r="7" spans="1:11" ht="20.100000000000001" customHeight="1" x14ac:dyDescent="0.25">
      <c r="B7" s="35" t="s">
        <v>21</v>
      </c>
      <c r="C7" s="82" t="s">
        <v>41</v>
      </c>
      <c r="D7" s="82"/>
      <c r="E7" s="82"/>
      <c r="F7" s="82"/>
      <c r="G7" s="82"/>
      <c r="H7" s="82"/>
      <c r="I7" s="82"/>
      <c r="J7" s="44"/>
      <c r="K7" s="44"/>
    </row>
    <row r="8" spans="1:11" ht="35.1" customHeight="1" x14ac:dyDescent="0.25">
      <c r="B8" s="35" t="s">
        <v>4</v>
      </c>
      <c r="C8" s="82" t="s">
        <v>43</v>
      </c>
      <c r="D8" s="82"/>
      <c r="E8" s="82"/>
      <c r="F8" s="82"/>
      <c r="G8" s="82"/>
      <c r="H8" s="82"/>
      <c r="I8" s="82"/>
      <c r="J8" s="44"/>
      <c r="K8" s="44"/>
    </row>
    <row r="9" spans="1:11" ht="50.1" customHeight="1" x14ac:dyDescent="0.25">
      <c r="B9" s="35" t="s">
        <v>111</v>
      </c>
      <c r="C9" s="82" t="s">
        <v>112</v>
      </c>
      <c r="D9" s="82"/>
      <c r="E9" s="82"/>
      <c r="F9" s="82"/>
      <c r="G9" s="82"/>
      <c r="H9" s="82"/>
      <c r="I9" s="82"/>
    </row>
    <row r="12" spans="1:11" s="1" customFormat="1" ht="18.75" x14ac:dyDescent="0.25">
      <c r="A12" s="1" t="str">
        <f>"Recueil des données dosimétriques : installation 1 ("&amp;'1 - Infos générales'!C21&amp;" "&amp;'1 - Infos générales'!D21&amp;", "&amp;'1 - Infos générales'!E21&amp;")"</f>
        <v>Recueil des données dosimétriques : installation 1 ( , )</v>
      </c>
      <c r="D12" s="10"/>
      <c r="E12" s="10"/>
      <c r="F12" s="10"/>
    </row>
    <row r="14" spans="1:11" ht="45" customHeight="1" x14ac:dyDescent="0.25">
      <c r="B14" s="4" t="s">
        <v>6</v>
      </c>
      <c r="C14" s="4" t="s">
        <v>3</v>
      </c>
      <c r="D14" s="11" t="s">
        <v>39</v>
      </c>
      <c r="E14" s="35" t="s">
        <v>104</v>
      </c>
      <c r="F14" s="35" t="s">
        <v>105</v>
      </c>
      <c r="G14" s="11" t="s">
        <v>8</v>
      </c>
      <c r="H14" s="11" t="s">
        <v>9</v>
      </c>
      <c r="I14" s="35" t="str">
        <f>"PDS
("&amp;'1 - Infos générales'!F21&amp;")"</f>
        <v>PDS
()</v>
      </c>
    </row>
    <row r="15" spans="1:11" ht="20.100000000000001" customHeight="1" x14ac:dyDescent="0.25">
      <c r="A15" s="12">
        <v>1</v>
      </c>
      <c r="B15" s="9" t="s">
        <v>10</v>
      </c>
      <c r="C15" s="6" t="s">
        <v>29</v>
      </c>
      <c r="D15" s="31"/>
      <c r="E15" s="31"/>
      <c r="F15" s="31"/>
      <c r="G15" s="31"/>
      <c r="H15" s="31"/>
      <c r="I15" s="31"/>
    </row>
    <row r="16" spans="1:11" ht="20.100000000000001" customHeight="1" x14ac:dyDescent="0.25">
      <c r="A16" s="12">
        <v>2</v>
      </c>
      <c r="B16" s="9" t="s">
        <v>10</v>
      </c>
      <c r="C16" s="6" t="s">
        <v>30</v>
      </c>
      <c r="D16" s="31"/>
      <c r="E16" s="31"/>
      <c r="F16" s="31"/>
      <c r="G16" s="31"/>
      <c r="H16" s="31"/>
      <c r="I16" s="32"/>
    </row>
    <row r="17" spans="1:9" ht="20.100000000000001" customHeight="1" x14ac:dyDescent="0.25">
      <c r="A17" s="12">
        <v>3</v>
      </c>
      <c r="B17" s="9" t="s">
        <v>10</v>
      </c>
      <c r="C17" s="6" t="s">
        <v>31</v>
      </c>
      <c r="D17" s="31"/>
      <c r="E17" s="31"/>
      <c r="F17" s="31"/>
      <c r="G17" s="31"/>
      <c r="H17" s="31"/>
      <c r="I17" s="31"/>
    </row>
    <row r="18" spans="1:9" ht="20.100000000000001" customHeight="1" x14ac:dyDescent="0.25">
      <c r="A18" s="12">
        <v>4</v>
      </c>
      <c r="B18" s="9" t="s">
        <v>10</v>
      </c>
      <c r="C18" s="6" t="s">
        <v>32</v>
      </c>
      <c r="D18" s="31"/>
      <c r="E18" s="31"/>
      <c r="F18" s="31"/>
      <c r="G18" s="31"/>
      <c r="H18" s="31"/>
      <c r="I18" s="32"/>
    </row>
    <row r="19" spans="1:9" s="8" customFormat="1" ht="20.100000000000001" customHeight="1" x14ac:dyDescent="0.25">
      <c r="A19" s="12">
        <v>5</v>
      </c>
      <c r="B19" s="9" t="s">
        <v>10</v>
      </c>
      <c r="C19" s="7" t="s">
        <v>33</v>
      </c>
      <c r="D19" s="31"/>
      <c r="E19" s="31"/>
      <c r="F19" s="31"/>
      <c r="G19" s="31"/>
      <c r="H19" s="31"/>
      <c r="I19" s="31"/>
    </row>
    <row r="20" spans="1:9" s="8" customFormat="1" ht="20.100000000000001" customHeight="1" x14ac:dyDescent="0.25">
      <c r="A20" s="12">
        <v>6</v>
      </c>
      <c r="B20" s="9" t="s">
        <v>10</v>
      </c>
      <c r="C20" s="6" t="s">
        <v>26</v>
      </c>
      <c r="D20" s="31"/>
      <c r="E20" s="31"/>
      <c r="F20" s="31"/>
      <c r="G20" s="31"/>
      <c r="H20" s="31"/>
      <c r="I20" s="32"/>
    </row>
    <row r="21" spans="1:9" ht="20.100000000000001" customHeight="1" x14ac:dyDescent="0.25">
      <c r="A21" s="12">
        <v>7</v>
      </c>
      <c r="B21" s="9" t="s">
        <v>10</v>
      </c>
      <c r="C21" s="6" t="s">
        <v>5</v>
      </c>
      <c r="D21" s="31"/>
      <c r="E21" s="31"/>
      <c r="F21" s="31"/>
      <c r="G21" s="31"/>
      <c r="H21" s="31"/>
      <c r="I21" s="31"/>
    </row>
    <row r="22" spans="1:9" ht="20.100000000000001" customHeight="1" x14ac:dyDescent="0.25">
      <c r="A22" s="12">
        <v>8</v>
      </c>
      <c r="B22" s="9" t="s">
        <v>37</v>
      </c>
      <c r="C22" s="6" t="s">
        <v>7</v>
      </c>
      <c r="D22" s="31"/>
      <c r="E22" s="31"/>
      <c r="F22" s="31"/>
      <c r="G22" s="31"/>
      <c r="H22" s="31"/>
      <c r="I22" s="32"/>
    </row>
    <row r="23" spans="1:9" ht="20.100000000000001" customHeight="1" x14ac:dyDescent="0.25">
      <c r="A23" s="12">
        <v>9</v>
      </c>
      <c r="B23" s="9" t="s">
        <v>38</v>
      </c>
      <c r="C23" s="6" t="s">
        <v>27</v>
      </c>
      <c r="D23" s="31"/>
      <c r="E23" s="31"/>
      <c r="F23" s="31"/>
      <c r="G23" s="31"/>
      <c r="H23" s="31"/>
      <c r="I23" s="31"/>
    </row>
    <row r="24" spans="1:9" x14ac:dyDescent="0.25">
      <c r="D24" s="8"/>
      <c r="E24" s="8"/>
      <c r="F24" s="8"/>
      <c r="G24" s="8"/>
      <c r="H24" s="8"/>
    </row>
    <row r="25" spans="1:9" x14ac:dyDescent="0.25">
      <c r="D25" s="8"/>
      <c r="E25" s="8"/>
      <c r="F25" s="8"/>
      <c r="G25" s="8"/>
      <c r="H25" s="8"/>
    </row>
    <row r="26" spans="1:9" s="1" customFormat="1" ht="18.75" x14ac:dyDescent="0.25">
      <c r="A26" s="1" t="str">
        <f>"Recueil des données dosimétriques : installation 2 ("&amp;'1 - Infos générales'!C22&amp;" "&amp;'1 - Infos générales'!D22&amp;", "&amp;'1 - Infos générales'!E22&amp;")"</f>
        <v>Recueil des données dosimétriques : installation 2 ( , )</v>
      </c>
      <c r="D26" s="10"/>
      <c r="E26" s="10"/>
      <c r="F26" s="10"/>
      <c r="G26" s="10"/>
      <c r="H26" s="10"/>
    </row>
    <row r="27" spans="1:9" x14ac:dyDescent="0.25">
      <c r="D27" s="8"/>
      <c r="E27" s="8"/>
      <c r="F27" s="8"/>
      <c r="G27" s="8"/>
      <c r="H27" s="8"/>
    </row>
    <row r="28" spans="1:9" ht="45" x14ac:dyDescent="0.25">
      <c r="B28" s="4" t="s">
        <v>6</v>
      </c>
      <c r="C28" s="4" t="s">
        <v>3</v>
      </c>
      <c r="D28" s="11" t="s">
        <v>39</v>
      </c>
      <c r="E28" s="35" t="s">
        <v>104</v>
      </c>
      <c r="F28" s="35" t="s">
        <v>105</v>
      </c>
      <c r="G28" s="11" t="s">
        <v>8</v>
      </c>
      <c r="H28" s="11" t="s">
        <v>9</v>
      </c>
      <c r="I28" s="35" t="str">
        <f>"PDS
("&amp;'1 - Infos générales'!F22&amp;")"</f>
        <v>PDS
()</v>
      </c>
    </row>
    <row r="29" spans="1:9" ht="20.100000000000001" customHeight="1" x14ac:dyDescent="0.25">
      <c r="A29" s="12">
        <v>1</v>
      </c>
      <c r="B29" s="9" t="s">
        <v>10</v>
      </c>
      <c r="C29" s="6" t="s">
        <v>29</v>
      </c>
      <c r="D29" s="31"/>
      <c r="E29" s="31"/>
      <c r="F29" s="31"/>
      <c r="G29" s="31"/>
      <c r="H29" s="31"/>
      <c r="I29" s="32"/>
    </row>
    <row r="30" spans="1:9" ht="20.100000000000001" customHeight="1" x14ac:dyDescent="0.25">
      <c r="A30" s="12">
        <v>2</v>
      </c>
      <c r="B30" s="9" t="s">
        <v>10</v>
      </c>
      <c r="C30" s="6" t="s">
        <v>30</v>
      </c>
      <c r="D30" s="31"/>
      <c r="E30" s="31"/>
      <c r="F30" s="31"/>
      <c r="G30" s="31"/>
      <c r="H30" s="31"/>
      <c r="I30" s="32"/>
    </row>
    <row r="31" spans="1:9" ht="20.100000000000001" customHeight="1" x14ac:dyDescent="0.25">
      <c r="A31" s="12">
        <v>3</v>
      </c>
      <c r="B31" s="9" t="s">
        <v>10</v>
      </c>
      <c r="C31" s="6" t="s">
        <v>31</v>
      </c>
      <c r="D31" s="31"/>
      <c r="E31" s="31"/>
      <c r="F31" s="31"/>
      <c r="G31" s="31"/>
      <c r="H31" s="31"/>
      <c r="I31" s="32"/>
    </row>
    <row r="32" spans="1:9" ht="20.100000000000001" customHeight="1" x14ac:dyDescent="0.25">
      <c r="A32" s="12">
        <v>4</v>
      </c>
      <c r="B32" s="9" t="s">
        <v>10</v>
      </c>
      <c r="C32" s="6" t="s">
        <v>32</v>
      </c>
      <c r="D32" s="31"/>
      <c r="E32" s="31"/>
      <c r="F32" s="31"/>
      <c r="G32" s="31"/>
      <c r="H32" s="31"/>
      <c r="I32" s="32"/>
    </row>
    <row r="33" spans="1:9" s="8" customFormat="1" ht="20.100000000000001" customHeight="1" x14ac:dyDescent="0.25">
      <c r="A33" s="12">
        <v>5</v>
      </c>
      <c r="B33" s="9" t="s">
        <v>10</v>
      </c>
      <c r="C33" s="7" t="s">
        <v>33</v>
      </c>
      <c r="D33" s="31"/>
      <c r="E33" s="31"/>
      <c r="F33" s="31"/>
      <c r="G33" s="31"/>
      <c r="H33" s="31"/>
      <c r="I33" s="31"/>
    </row>
    <row r="34" spans="1:9" s="8" customFormat="1" ht="20.100000000000001" customHeight="1" x14ac:dyDescent="0.25">
      <c r="A34" s="12">
        <v>6</v>
      </c>
      <c r="B34" s="9" t="s">
        <v>10</v>
      </c>
      <c r="C34" s="6" t="s">
        <v>26</v>
      </c>
      <c r="D34" s="31"/>
      <c r="E34" s="31"/>
      <c r="F34" s="31"/>
      <c r="G34" s="31"/>
      <c r="H34" s="31"/>
      <c r="I34" s="31"/>
    </row>
    <row r="35" spans="1:9" ht="20.100000000000001" customHeight="1" x14ac:dyDescent="0.25">
      <c r="A35" s="12">
        <v>7</v>
      </c>
      <c r="B35" s="9" t="s">
        <v>10</v>
      </c>
      <c r="C35" s="6" t="s">
        <v>5</v>
      </c>
      <c r="D35" s="31"/>
      <c r="E35" s="31"/>
      <c r="F35" s="31"/>
      <c r="G35" s="31"/>
      <c r="H35" s="31"/>
      <c r="I35" s="32"/>
    </row>
    <row r="36" spans="1:9" ht="20.100000000000001" customHeight="1" x14ac:dyDescent="0.25">
      <c r="A36" s="12">
        <v>8</v>
      </c>
      <c r="B36" s="9" t="s">
        <v>37</v>
      </c>
      <c r="C36" s="6" t="s">
        <v>7</v>
      </c>
      <c r="D36" s="31"/>
      <c r="E36" s="31"/>
      <c r="F36" s="31"/>
      <c r="G36" s="31"/>
      <c r="H36" s="31"/>
      <c r="I36" s="32"/>
    </row>
    <row r="37" spans="1:9" ht="20.100000000000001" customHeight="1" x14ac:dyDescent="0.25">
      <c r="A37" s="12">
        <v>9</v>
      </c>
      <c r="B37" s="9" t="s">
        <v>38</v>
      </c>
      <c r="C37" s="6" t="s">
        <v>27</v>
      </c>
      <c r="D37" s="31"/>
      <c r="E37" s="31"/>
      <c r="F37" s="31"/>
      <c r="G37" s="31"/>
      <c r="H37" s="31"/>
      <c r="I37" s="32"/>
    </row>
    <row r="38" spans="1:9" x14ac:dyDescent="0.25">
      <c r="D38" s="8"/>
      <c r="E38" s="8"/>
      <c r="F38" s="8"/>
      <c r="G38" s="8"/>
      <c r="H38" s="8"/>
    </row>
    <row r="39" spans="1:9" x14ac:dyDescent="0.25">
      <c r="D39" s="8"/>
      <c r="E39" s="8"/>
      <c r="F39" s="8"/>
      <c r="G39" s="8"/>
      <c r="H39" s="8"/>
    </row>
    <row r="40" spans="1:9" s="1" customFormat="1" ht="18.75" x14ac:dyDescent="0.25">
      <c r="A40" s="1" t="str">
        <f>"Recueil des données dosimétriques : installation 3 ("&amp;'1 - Infos générales'!C23&amp;" "&amp;'1 - Infos générales'!D23&amp;", "&amp;'1 - Infos générales'!E23&amp;")"</f>
        <v>Recueil des données dosimétriques : installation 3 ( , )</v>
      </c>
      <c r="D40" s="10"/>
      <c r="E40" s="10"/>
      <c r="F40" s="10"/>
      <c r="G40" s="10"/>
      <c r="H40" s="10"/>
    </row>
    <row r="41" spans="1:9" x14ac:dyDescent="0.25">
      <c r="D41" s="8"/>
      <c r="E41" s="8"/>
      <c r="F41" s="8"/>
      <c r="G41" s="8"/>
      <c r="H41" s="8"/>
    </row>
    <row r="42" spans="1:9" ht="45" x14ac:dyDescent="0.25">
      <c r="B42" s="4" t="s">
        <v>6</v>
      </c>
      <c r="C42" s="4" t="s">
        <v>3</v>
      </c>
      <c r="D42" s="11" t="s">
        <v>39</v>
      </c>
      <c r="E42" s="35" t="s">
        <v>104</v>
      </c>
      <c r="F42" s="35" t="s">
        <v>105</v>
      </c>
      <c r="G42" s="11" t="s">
        <v>8</v>
      </c>
      <c r="H42" s="11" t="s">
        <v>9</v>
      </c>
      <c r="I42" s="35" t="str">
        <f>"PDS
("&amp;'1 - Infos générales'!F23&amp;")"</f>
        <v>PDS
()</v>
      </c>
    </row>
    <row r="43" spans="1:9" ht="20.100000000000001" customHeight="1" x14ac:dyDescent="0.25">
      <c r="A43" s="12">
        <v>1</v>
      </c>
      <c r="B43" s="9" t="s">
        <v>10</v>
      </c>
      <c r="C43" s="6" t="s">
        <v>29</v>
      </c>
      <c r="D43" s="31"/>
      <c r="E43" s="31"/>
      <c r="F43" s="31"/>
      <c r="G43" s="31"/>
      <c r="H43" s="31"/>
      <c r="I43" s="32"/>
    </row>
    <row r="44" spans="1:9" ht="20.100000000000001" customHeight="1" x14ac:dyDescent="0.25">
      <c r="A44" s="12">
        <v>2</v>
      </c>
      <c r="B44" s="9" t="s">
        <v>10</v>
      </c>
      <c r="C44" s="6" t="s">
        <v>30</v>
      </c>
      <c r="D44" s="33"/>
      <c r="E44" s="31"/>
      <c r="F44" s="31"/>
      <c r="G44" s="31"/>
      <c r="H44" s="31"/>
      <c r="I44" s="32"/>
    </row>
    <row r="45" spans="1:9" ht="20.100000000000001" customHeight="1" x14ac:dyDescent="0.25">
      <c r="A45" s="12">
        <v>3</v>
      </c>
      <c r="B45" s="9" t="s">
        <v>10</v>
      </c>
      <c r="C45" s="6" t="s">
        <v>31</v>
      </c>
      <c r="D45" s="31"/>
      <c r="E45" s="31"/>
      <c r="F45" s="31"/>
      <c r="G45" s="31"/>
      <c r="H45" s="31"/>
      <c r="I45" s="32"/>
    </row>
    <row r="46" spans="1:9" ht="20.100000000000001" customHeight="1" x14ac:dyDescent="0.25">
      <c r="A46" s="12">
        <v>4</v>
      </c>
      <c r="B46" s="9" t="s">
        <v>10</v>
      </c>
      <c r="C46" s="6" t="s">
        <v>32</v>
      </c>
      <c r="D46" s="31"/>
      <c r="E46" s="31"/>
      <c r="F46" s="31"/>
      <c r="G46" s="31"/>
      <c r="H46" s="31"/>
      <c r="I46" s="32"/>
    </row>
    <row r="47" spans="1:9" s="8" customFormat="1" ht="20.100000000000001" customHeight="1" x14ac:dyDescent="0.25">
      <c r="A47" s="12">
        <v>5</v>
      </c>
      <c r="B47" s="9" t="s">
        <v>10</v>
      </c>
      <c r="C47" s="7" t="s">
        <v>33</v>
      </c>
      <c r="D47" s="31"/>
      <c r="E47" s="31"/>
      <c r="F47" s="31"/>
      <c r="G47" s="31"/>
      <c r="H47" s="31"/>
      <c r="I47" s="31"/>
    </row>
    <row r="48" spans="1:9" s="8" customFormat="1" ht="20.100000000000001" customHeight="1" x14ac:dyDescent="0.25">
      <c r="A48" s="12">
        <v>6</v>
      </c>
      <c r="B48" s="9" t="s">
        <v>10</v>
      </c>
      <c r="C48" s="6" t="s">
        <v>26</v>
      </c>
      <c r="D48" s="31"/>
      <c r="E48" s="31"/>
      <c r="F48" s="31"/>
      <c r="G48" s="31"/>
      <c r="H48" s="31"/>
      <c r="I48" s="31"/>
    </row>
    <row r="49" spans="1:9" ht="20.100000000000001" customHeight="1" x14ac:dyDescent="0.25">
      <c r="A49" s="12">
        <v>7</v>
      </c>
      <c r="B49" s="9" t="s">
        <v>10</v>
      </c>
      <c r="C49" s="6" t="s">
        <v>5</v>
      </c>
      <c r="D49" s="31"/>
      <c r="E49" s="31"/>
      <c r="F49" s="31"/>
      <c r="G49" s="31"/>
      <c r="H49" s="31"/>
      <c r="I49" s="32"/>
    </row>
    <row r="50" spans="1:9" ht="20.100000000000001" customHeight="1" x14ac:dyDescent="0.25">
      <c r="A50" s="12">
        <v>8</v>
      </c>
      <c r="B50" s="9" t="s">
        <v>37</v>
      </c>
      <c r="C50" s="6" t="s">
        <v>7</v>
      </c>
      <c r="D50" s="31"/>
      <c r="E50" s="31"/>
      <c r="F50" s="31"/>
      <c r="G50" s="31"/>
      <c r="H50" s="31"/>
      <c r="I50" s="32"/>
    </row>
    <row r="51" spans="1:9" ht="20.100000000000001" customHeight="1" x14ac:dyDescent="0.25">
      <c r="A51" s="12">
        <v>9</v>
      </c>
      <c r="B51" s="9" t="s">
        <v>38</v>
      </c>
      <c r="C51" s="6" t="s">
        <v>27</v>
      </c>
      <c r="D51" s="31"/>
      <c r="E51" s="31"/>
      <c r="F51" s="31"/>
      <c r="G51" s="31"/>
      <c r="H51" s="31"/>
      <c r="I51" s="32"/>
    </row>
    <row r="52" spans="1:9" x14ac:dyDescent="0.25">
      <c r="D52" s="8"/>
      <c r="E52" s="8"/>
      <c r="F52" s="8"/>
      <c r="G52" s="8"/>
      <c r="H52" s="8"/>
    </row>
  </sheetData>
  <sheetProtection sheet="1" selectLockedCells="1"/>
  <mergeCells count="7">
    <mergeCell ref="C8:I8"/>
    <mergeCell ref="C9:I9"/>
    <mergeCell ref="C3:I3"/>
    <mergeCell ref="C4:I4"/>
    <mergeCell ref="C5:I5"/>
    <mergeCell ref="C6:I6"/>
    <mergeCell ref="C7:I7"/>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1"/>
  <dimension ref="A1:S248"/>
  <sheetViews>
    <sheetView workbookViewId="0">
      <selection activeCell="F14" sqref="F14"/>
    </sheetView>
  </sheetViews>
  <sheetFormatPr baseColWidth="10" defaultColWidth="11.42578125" defaultRowHeight="15" x14ac:dyDescent="0.25"/>
  <cols>
    <col min="1" max="1" width="6.7109375" style="2" customWidth="1"/>
    <col min="2" max="12" width="16.7109375" style="2" customWidth="1"/>
    <col min="13" max="14" width="11.42578125" style="2" customWidth="1"/>
    <col min="15" max="16384" width="11.42578125" style="2"/>
  </cols>
  <sheetData>
    <row r="1" spans="1:19" s="46" customFormat="1" ht="23.25" x14ac:dyDescent="0.25">
      <c r="A1" s="46" t="str">
        <f>"Recueil des données dosimétriques : installation 1 ("&amp;'1 - Infos générales'!C21&amp;" "&amp;'1 - Infos générales'!D21&amp;", "&amp;'1 - Infos générales'!E21&amp;")"</f>
        <v>Recueil des données dosimétriques : installation 1 ( , )</v>
      </c>
      <c r="F1" s="47"/>
    </row>
    <row r="3" spans="1:19" s="1" customFormat="1" ht="18.75" customHeight="1" x14ac:dyDescent="0.25">
      <c r="A3" s="1" t="s">
        <v>20</v>
      </c>
      <c r="E3" s="58" t="s">
        <v>166</v>
      </c>
    </row>
    <row r="5" spans="1:19" ht="20.100000000000001" customHeight="1" x14ac:dyDescent="0.25">
      <c r="B5" s="74" t="s">
        <v>40</v>
      </c>
      <c r="C5" s="74"/>
      <c r="D5" s="78" t="s">
        <v>108</v>
      </c>
      <c r="E5" s="83"/>
      <c r="F5" s="83"/>
      <c r="G5" s="83"/>
      <c r="H5" s="83"/>
      <c r="I5" s="83"/>
      <c r="J5" s="83"/>
      <c r="K5" s="83"/>
      <c r="L5" s="79"/>
    </row>
    <row r="6" spans="1:19" ht="35.1" customHeight="1" x14ac:dyDescent="0.25">
      <c r="B6" s="74" t="s">
        <v>109</v>
      </c>
      <c r="C6" s="74"/>
      <c r="D6" s="78" t="s">
        <v>110</v>
      </c>
      <c r="E6" s="83"/>
      <c r="F6" s="83"/>
      <c r="G6" s="83"/>
      <c r="H6" s="83"/>
      <c r="I6" s="83"/>
      <c r="J6" s="83"/>
      <c r="K6" s="83"/>
      <c r="L6" s="79"/>
    </row>
    <row r="7" spans="1:19" ht="20.100000000000001" customHeight="1" x14ac:dyDescent="0.25">
      <c r="B7" s="74" t="s">
        <v>21</v>
      </c>
      <c r="C7" s="74"/>
      <c r="D7" s="78" t="s">
        <v>41</v>
      </c>
      <c r="E7" s="83"/>
      <c r="F7" s="83"/>
      <c r="G7" s="83"/>
      <c r="H7" s="83"/>
      <c r="I7" s="83"/>
      <c r="J7" s="83"/>
      <c r="K7" s="83"/>
      <c r="L7" s="79"/>
    </row>
    <row r="8" spans="1:19" ht="35.1" customHeight="1" x14ac:dyDescent="0.25">
      <c r="B8" s="74" t="s">
        <v>4</v>
      </c>
      <c r="C8" s="74"/>
      <c r="D8" s="78" t="s">
        <v>43</v>
      </c>
      <c r="E8" s="83"/>
      <c r="F8" s="83"/>
      <c r="G8" s="83"/>
      <c r="H8" s="83"/>
      <c r="I8" s="83"/>
      <c r="J8" s="83"/>
      <c r="K8" s="83"/>
      <c r="L8" s="79"/>
    </row>
    <row r="9" spans="1:19" ht="50.1" customHeight="1" x14ac:dyDescent="0.25">
      <c r="B9" s="74" t="s">
        <v>111</v>
      </c>
      <c r="C9" s="74"/>
      <c r="D9" s="78" t="s">
        <v>112</v>
      </c>
      <c r="E9" s="83"/>
      <c r="F9" s="83"/>
      <c r="G9" s="83"/>
      <c r="H9" s="83"/>
      <c r="I9" s="83"/>
      <c r="J9" s="83"/>
      <c r="K9" s="83"/>
      <c r="L9" s="79"/>
    </row>
    <row r="12" spans="1:19" s="39" customFormat="1" ht="18.75" customHeight="1" x14ac:dyDescent="0.25">
      <c r="A12" s="39" t="s">
        <v>106</v>
      </c>
    </row>
    <row r="13" spans="1:19" x14ac:dyDescent="0.25">
      <c r="A13" s="13"/>
      <c r="B13" s="13"/>
      <c r="C13" s="13"/>
      <c r="D13" s="13"/>
      <c r="E13" s="13"/>
      <c r="F13" s="13"/>
      <c r="G13" s="13"/>
      <c r="H13" s="13"/>
      <c r="I13" s="13"/>
      <c r="J13" s="13"/>
    </row>
    <row r="14" spans="1:19" ht="39.950000000000003" customHeight="1" x14ac:dyDescent="0.25">
      <c r="A14" s="13"/>
      <c r="B14" s="40" t="s">
        <v>6</v>
      </c>
      <c r="C14" s="85" t="s">
        <v>3</v>
      </c>
      <c r="D14" s="85"/>
      <c r="E14" s="85"/>
      <c r="L14" s="12" t="s">
        <v>116</v>
      </c>
      <c r="M14" s="12" t="s">
        <v>117</v>
      </c>
      <c r="N14" s="12" t="s">
        <v>118</v>
      </c>
      <c r="O14" s="12" t="s">
        <v>119</v>
      </c>
      <c r="P14" s="12" t="s">
        <v>114</v>
      </c>
      <c r="Q14" s="12" t="s">
        <v>115</v>
      </c>
      <c r="R14" s="12" t="s">
        <v>120</v>
      </c>
      <c r="S14" s="12" t="s">
        <v>121</v>
      </c>
    </row>
    <row r="15" spans="1:19" x14ac:dyDescent="0.25">
      <c r="A15" s="14">
        <v>1</v>
      </c>
      <c r="B15" s="42" t="s">
        <v>35</v>
      </c>
      <c r="C15" s="84" t="s">
        <v>29</v>
      </c>
      <c r="D15" s="84"/>
      <c r="E15" s="84"/>
      <c r="L15" s="12">
        <f ca="1">COUNTA(INDIRECT(ADDRESS(4+25*$A15,COLUMN()-5)&amp;":"&amp;ADDRESS(23+25*$A15,COLUMN()-5)))</f>
        <v>0</v>
      </c>
      <c r="M15" s="12" t="str">
        <f ca="1">IFERROR(AVERAGE(INDIRECT(ADDRESS(4+25*$A15,COLUMN()-10)&amp;":"&amp;ADDRESS(23+25*$A15,COLUMN()-10))),"")</f>
        <v/>
      </c>
      <c r="N15" s="12" t="str">
        <f ca="1">IFERROR(AVERAGE(INDIRECT(ADDRESS(4+25*$A15,COLUMN()-10)&amp;":"&amp;ADDRESS(23+25*$A15,COLUMN()-10))),"")</f>
        <v/>
      </c>
      <c r="O15" s="12" t="str">
        <f t="shared" ref="M15:O23" ca="1" si="0">IFERROR(AVERAGE(INDIRECT(ADDRESS(4+25*$A15,COLUMN()-10)&amp;":"&amp;ADDRESS(23+25*$A15,COLUMN()-10))),"")</f>
        <v/>
      </c>
      <c r="P15" s="12" t="str">
        <f t="shared" ref="P15" ca="1" si="1">IFERROR((20-(COUNTIF(INDIRECT(ADDRESS(4+25*$A15,COLUMN()-10)&amp;":"&amp;ADDRESS(23+25*$A15,COLUMN()-10)),"")+COUNTIF(INDIRECT(ADDRESS(4+25*$A15,COLUMN()-10)&amp;":"&amp;ADDRESS(23+25*$A15,COLUMN()-10)),"non")))/L15*100,"")</f>
        <v/>
      </c>
      <c r="Q15" s="12" t="str">
        <f t="shared" ref="Q15:Q23" ca="1" si="2">IFERROR(MEDIAN(INDIRECT(ADDRESS(4+25*$A15,COLUMN()-10)&amp;":"&amp;ADDRESS(23+25*$A15,COLUMN()-10))),"")</f>
        <v/>
      </c>
      <c r="R15" s="12" t="str">
        <f ca="1">IF(ISNUMBER(Q15),MIN(INDIRECT(ADDRESS(4+25*$A15,COLUMN()-11)&amp;":"&amp;ADDRESS(23+25*$A15,COLUMN()-11))),"")</f>
        <v/>
      </c>
      <c r="S15" s="12" t="str">
        <f ca="1">IF(ISNUMBER(Q15),MAX(INDIRECT(ADDRESS(4+25*$A15,COLUMN()-12)&amp;":"&amp;ADDRESS(23+25*$A15,COLUMN()-12))),"")</f>
        <v/>
      </c>
    </row>
    <row r="16" spans="1:19" x14ac:dyDescent="0.25">
      <c r="A16" s="14">
        <v>2</v>
      </c>
      <c r="B16" s="42" t="s">
        <v>35</v>
      </c>
      <c r="C16" s="84" t="s">
        <v>30</v>
      </c>
      <c r="D16" s="84"/>
      <c r="E16" s="84"/>
      <c r="L16" s="12">
        <f t="shared" ref="L16:L23" ca="1" si="3">COUNTA(INDIRECT(ADDRESS(4+25*$A16,COLUMN()-5)&amp;":"&amp;ADDRESS(23+25*$A16,COLUMN()-5)))</f>
        <v>0</v>
      </c>
      <c r="M16" s="12" t="str">
        <f t="shared" ca="1" si="0"/>
        <v/>
      </c>
      <c r="N16" s="12" t="str">
        <f t="shared" ca="1" si="0"/>
        <v/>
      </c>
      <c r="O16" s="12" t="str">
        <f t="shared" ca="1" si="0"/>
        <v/>
      </c>
      <c r="P16" s="12" t="str">
        <f t="shared" ref="P16:P23" ca="1" si="4">IFERROR((20-(COUNTIF(INDIRECT(ADDRESS(4+25*$A16,COLUMN()-10)&amp;":"&amp;ADDRESS(23+25*$A16,COLUMN()-10)),"")+COUNTIF(INDIRECT(ADDRESS(4+25*$A16,COLUMN()-10)&amp;":"&amp;ADDRESS(23+25*$A16,COLUMN()-10)),"non")))/L16*100,"")</f>
        <v/>
      </c>
      <c r="Q16" s="12" t="str">
        <f t="shared" ca="1" si="2"/>
        <v/>
      </c>
      <c r="R16" s="12" t="str">
        <f t="shared" ref="R16:R23" ca="1" si="5">IF(ISNUMBER(Q16),MIN(INDIRECT(ADDRESS(4+25*$A16,COLUMN()-11)&amp;":"&amp;ADDRESS(23+25*$A16,COLUMN()-11))),"")</f>
        <v/>
      </c>
      <c r="S16" s="12" t="str">
        <f t="shared" ref="S16:S23" ca="1" si="6">IF(ISNUMBER(Q16),MAX(INDIRECT(ADDRESS(4+25*$A16,COLUMN()-12)&amp;":"&amp;ADDRESS(23+25*$A16,COLUMN()-12))),"")</f>
        <v/>
      </c>
    </row>
    <row r="17" spans="1:19" x14ac:dyDescent="0.25">
      <c r="A17" s="14">
        <v>3</v>
      </c>
      <c r="B17" s="42" t="s">
        <v>35</v>
      </c>
      <c r="C17" s="84" t="s">
        <v>31</v>
      </c>
      <c r="D17" s="84"/>
      <c r="E17" s="84"/>
      <c r="L17" s="12">
        <f t="shared" ca="1" si="3"/>
        <v>0</v>
      </c>
      <c r="M17" s="12" t="str">
        <f t="shared" ca="1" si="0"/>
        <v/>
      </c>
      <c r="N17" s="12" t="str">
        <f t="shared" ca="1" si="0"/>
        <v/>
      </c>
      <c r="O17" s="12" t="str">
        <f t="shared" ca="1" si="0"/>
        <v/>
      </c>
      <c r="P17" s="12" t="str">
        <f t="shared" ca="1" si="4"/>
        <v/>
      </c>
      <c r="Q17" s="12" t="str">
        <f t="shared" ca="1" si="2"/>
        <v/>
      </c>
      <c r="R17" s="12" t="str">
        <f t="shared" ca="1" si="5"/>
        <v/>
      </c>
      <c r="S17" s="12" t="str">
        <f t="shared" ca="1" si="6"/>
        <v/>
      </c>
    </row>
    <row r="18" spans="1:19" x14ac:dyDescent="0.25">
      <c r="A18" s="14">
        <v>4</v>
      </c>
      <c r="B18" s="42" t="s">
        <v>35</v>
      </c>
      <c r="C18" s="84" t="s">
        <v>32</v>
      </c>
      <c r="D18" s="84"/>
      <c r="E18" s="84"/>
      <c r="L18" s="12">
        <f t="shared" ca="1" si="3"/>
        <v>0</v>
      </c>
      <c r="M18" s="12" t="str">
        <f t="shared" ca="1" si="0"/>
        <v/>
      </c>
      <c r="N18" s="12" t="str">
        <f t="shared" ca="1" si="0"/>
        <v/>
      </c>
      <c r="O18" s="12" t="str">
        <f t="shared" ca="1" si="0"/>
        <v/>
      </c>
      <c r="P18" s="12" t="str">
        <f t="shared" ca="1" si="4"/>
        <v/>
      </c>
      <c r="Q18" s="12" t="str">
        <f t="shared" ca="1" si="2"/>
        <v/>
      </c>
      <c r="R18" s="12" t="str">
        <f t="shared" ca="1" si="5"/>
        <v/>
      </c>
      <c r="S18" s="12" t="str">
        <f t="shared" ca="1" si="6"/>
        <v/>
      </c>
    </row>
    <row r="19" spans="1:19" x14ac:dyDescent="0.25">
      <c r="A19" s="14">
        <v>5</v>
      </c>
      <c r="B19" s="42" t="s">
        <v>35</v>
      </c>
      <c r="C19" s="84" t="s">
        <v>33</v>
      </c>
      <c r="D19" s="84"/>
      <c r="E19" s="84"/>
      <c r="L19" s="12">
        <f t="shared" ca="1" si="3"/>
        <v>0</v>
      </c>
      <c r="M19" s="12" t="str">
        <f t="shared" ca="1" si="0"/>
        <v/>
      </c>
      <c r="N19" s="12" t="str">
        <f t="shared" ca="1" si="0"/>
        <v/>
      </c>
      <c r="O19" s="12" t="str">
        <f t="shared" ca="1" si="0"/>
        <v/>
      </c>
      <c r="P19" s="12" t="str">
        <f t="shared" ca="1" si="4"/>
        <v/>
      </c>
      <c r="Q19" s="12" t="str">
        <f t="shared" ca="1" si="2"/>
        <v/>
      </c>
      <c r="R19" s="12" t="str">
        <f t="shared" ca="1" si="5"/>
        <v/>
      </c>
      <c r="S19" s="12" t="str">
        <f t="shared" ca="1" si="6"/>
        <v/>
      </c>
    </row>
    <row r="20" spans="1:19" x14ac:dyDescent="0.25">
      <c r="A20" s="14">
        <v>6</v>
      </c>
      <c r="B20" s="42" t="s">
        <v>35</v>
      </c>
      <c r="C20" s="84" t="s">
        <v>26</v>
      </c>
      <c r="D20" s="84"/>
      <c r="E20" s="84"/>
      <c r="L20" s="12">
        <f t="shared" ca="1" si="3"/>
        <v>0</v>
      </c>
      <c r="M20" s="12" t="str">
        <f t="shared" ca="1" si="0"/>
        <v/>
      </c>
      <c r="N20" s="12" t="str">
        <f t="shared" ca="1" si="0"/>
        <v/>
      </c>
      <c r="O20" s="12" t="str">
        <f t="shared" ca="1" si="0"/>
        <v/>
      </c>
      <c r="P20" s="12" t="str">
        <f t="shared" ca="1" si="4"/>
        <v/>
      </c>
      <c r="Q20" s="12" t="str">
        <f t="shared" ca="1" si="2"/>
        <v/>
      </c>
      <c r="R20" s="12" t="str">
        <f t="shared" ca="1" si="5"/>
        <v/>
      </c>
      <c r="S20" s="12" t="str">
        <f t="shared" ca="1" si="6"/>
        <v/>
      </c>
    </row>
    <row r="21" spans="1:19" x14ac:dyDescent="0.25">
      <c r="A21" s="14">
        <v>7</v>
      </c>
      <c r="B21" s="42" t="s">
        <v>35</v>
      </c>
      <c r="C21" s="84" t="s">
        <v>5</v>
      </c>
      <c r="D21" s="84"/>
      <c r="E21" s="84"/>
      <c r="L21" s="12">
        <f t="shared" ca="1" si="3"/>
        <v>0</v>
      </c>
      <c r="M21" s="12" t="str">
        <f t="shared" ca="1" si="0"/>
        <v/>
      </c>
      <c r="N21" s="12" t="str">
        <f t="shared" ca="1" si="0"/>
        <v/>
      </c>
      <c r="O21" s="12" t="str">
        <f t="shared" ca="1" si="0"/>
        <v/>
      </c>
      <c r="P21" s="12" t="str">
        <f t="shared" ca="1" si="4"/>
        <v/>
      </c>
      <c r="Q21" s="12" t="str">
        <f t="shared" ca="1" si="2"/>
        <v/>
      </c>
      <c r="R21" s="12" t="str">
        <f t="shared" ca="1" si="5"/>
        <v/>
      </c>
      <c r="S21" s="12" t="str">
        <f t="shared" ca="1" si="6"/>
        <v/>
      </c>
    </row>
    <row r="22" spans="1:19" x14ac:dyDescent="0.25">
      <c r="A22" s="14">
        <v>8</v>
      </c>
      <c r="B22" s="42" t="s">
        <v>44</v>
      </c>
      <c r="C22" s="84" t="s">
        <v>7</v>
      </c>
      <c r="D22" s="84"/>
      <c r="E22" s="84"/>
      <c r="L22" s="12">
        <f t="shared" ca="1" si="3"/>
        <v>0</v>
      </c>
      <c r="M22" s="12" t="str">
        <f t="shared" ca="1" si="0"/>
        <v/>
      </c>
      <c r="N22" s="12" t="str">
        <f t="shared" ca="1" si="0"/>
        <v/>
      </c>
      <c r="O22" s="12" t="str">
        <f t="shared" ca="1" si="0"/>
        <v/>
      </c>
      <c r="P22" s="12" t="str">
        <f t="shared" ca="1" si="4"/>
        <v/>
      </c>
      <c r="Q22" s="12" t="str">
        <f t="shared" ca="1" si="2"/>
        <v/>
      </c>
      <c r="R22" s="12" t="str">
        <f t="shared" ca="1" si="5"/>
        <v/>
      </c>
      <c r="S22" s="12" t="str">
        <f t="shared" ca="1" si="6"/>
        <v/>
      </c>
    </row>
    <row r="23" spans="1:19" x14ac:dyDescent="0.25">
      <c r="A23" s="14">
        <v>9</v>
      </c>
      <c r="B23" s="42" t="s">
        <v>45</v>
      </c>
      <c r="C23" s="84" t="s">
        <v>27</v>
      </c>
      <c r="D23" s="84"/>
      <c r="E23" s="84"/>
      <c r="L23" s="12">
        <f t="shared" ca="1" si="3"/>
        <v>0</v>
      </c>
      <c r="M23" s="12" t="str">
        <f t="shared" ca="1" si="0"/>
        <v/>
      </c>
      <c r="N23" s="12" t="str">
        <f t="shared" ca="1" si="0"/>
        <v/>
      </c>
      <c r="O23" s="12" t="str">
        <f t="shared" ca="1" si="0"/>
        <v/>
      </c>
      <c r="P23" s="12" t="str">
        <f t="shared" ca="1" si="4"/>
        <v/>
      </c>
      <c r="Q23" s="12" t="str">
        <f t="shared" ca="1" si="2"/>
        <v/>
      </c>
      <c r="R23" s="12" t="str">
        <f t="shared" ca="1" si="5"/>
        <v/>
      </c>
      <c r="S23" s="12" t="str">
        <f t="shared" ca="1" si="6"/>
        <v/>
      </c>
    </row>
    <row r="25" spans="1:19" x14ac:dyDescent="0.25">
      <c r="A25" s="12">
        <f>(ROW())/25</f>
        <v>1</v>
      </c>
    </row>
    <row r="26" spans="1:19" s="1" customFormat="1" ht="18.75" x14ac:dyDescent="0.25">
      <c r="A26" s="1" t="str">
        <f>"Indication "&amp;A25&amp;" :  "&amp;VLOOKUP(A25,$A$15:$E$23,3)&amp;" ("&amp;LOWER(VLOOKUP(A25,$A$15:$E$23,2))&amp;")"</f>
        <v>Indication 1 :  Implant unitaire sans guide, sans sinuslift (adulte)</v>
      </c>
    </row>
    <row r="28" spans="1:19" ht="45" x14ac:dyDescent="0.25">
      <c r="A28" s="4" t="s">
        <v>28</v>
      </c>
      <c r="B28" s="11" t="s">
        <v>48</v>
      </c>
      <c r="C28" s="35" t="s">
        <v>104</v>
      </c>
      <c r="D28" s="35" t="s">
        <v>105</v>
      </c>
      <c r="E28" s="11" t="s">
        <v>8</v>
      </c>
      <c r="F28" s="11" t="s">
        <v>9</v>
      </c>
      <c r="G28" s="11" t="str">
        <f>"PDS
("&amp;'1 - Infos générales'!$F$21&amp;")"</f>
        <v>PDS
()</v>
      </c>
    </row>
    <row r="29" spans="1:19" x14ac:dyDescent="0.25">
      <c r="A29" s="4">
        <v>1</v>
      </c>
      <c r="B29" s="31"/>
      <c r="C29" s="31"/>
      <c r="D29" s="31"/>
      <c r="E29" s="31"/>
      <c r="F29" s="31"/>
      <c r="G29" s="31"/>
    </row>
    <row r="30" spans="1:19" x14ac:dyDescent="0.25">
      <c r="A30" s="4">
        <v>2</v>
      </c>
      <c r="B30" s="31"/>
      <c r="C30" s="31"/>
      <c r="D30" s="31"/>
      <c r="E30" s="31"/>
      <c r="F30" s="31"/>
      <c r="G30" s="32"/>
    </row>
    <row r="31" spans="1:19" x14ac:dyDescent="0.25">
      <c r="A31" s="4">
        <v>3</v>
      </c>
      <c r="B31" s="31"/>
      <c r="C31" s="31"/>
      <c r="D31" s="31"/>
      <c r="E31" s="31"/>
      <c r="F31" s="31"/>
      <c r="G31" s="32"/>
    </row>
    <row r="32" spans="1:19" x14ac:dyDescent="0.25">
      <c r="A32" s="4">
        <v>4</v>
      </c>
      <c r="B32" s="31"/>
      <c r="C32" s="31"/>
      <c r="D32" s="31"/>
      <c r="E32" s="31"/>
      <c r="F32" s="31"/>
      <c r="G32" s="32"/>
    </row>
    <row r="33" spans="1:7" x14ac:dyDescent="0.25">
      <c r="A33" s="4">
        <v>5</v>
      </c>
      <c r="B33" s="31"/>
      <c r="C33" s="31"/>
      <c r="D33" s="31"/>
      <c r="E33" s="31"/>
      <c r="F33" s="31"/>
      <c r="G33" s="32"/>
    </row>
    <row r="34" spans="1:7" x14ac:dyDescent="0.25">
      <c r="A34" s="4">
        <v>6</v>
      </c>
      <c r="B34" s="31"/>
      <c r="C34" s="31"/>
      <c r="D34" s="31"/>
      <c r="E34" s="31"/>
      <c r="F34" s="31"/>
      <c r="G34" s="32"/>
    </row>
    <row r="35" spans="1:7" x14ac:dyDescent="0.25">
      <c r="A35" s="4">
        <v>7</v>
      </c>
      <c r="B35" s="31"/>
      <c r="C35" s="31"/>
      <c r="D35" s="31"/>
      <c r="E35" s="31"/>
      <c r="F35" s="31"/>
      <c r="G35" s="32"/>
    </row>
    <row r="36" spans="1:7" x14ac:dyDescent="0.25">
      <c r="A36" s="4">
        <v>8</v>
      </c>
      <c r="B36" s="31"/>
      <c r="C36" s="31"/>
      <c r="D36" s="31"/>
      <c r="E36" s="31"/>
      <c r="F36" s="31"/>
      <c r="G36" s="32"/>
    </row>
    <row r="37" spans="1:7" x14ac:dyDescent="0.25">
      <c r="A37" s="4">
        <v>9</v>
      </c>
      <c r="B37" s="31"/>
      <c r="C37" s="43"/>
      <c r="D37" s="31"/>
      <c r="E37" s="31"/>
      <c r="F37" s="31"/>
      <c r="G37" s="32"/>
    </row>
    <row r="38" spans="1:7" x14ac:dyDescent="0.25">
      <c r="A38" s="4">
        <v>10</v>
      </c>
      <c r="B38" s="31"/>
      <c r="C38" s="31"/>
      <c r="D38" s="31"/>
      <c r="E38" s="31"/>
      <c r="F38" s="31"/>
      <c r="G38" s="32"/>
    </row>
    <row r="39" spans="1:7" x14ac:dyDescent="0.25">
      <c r="A39" s="4">
        <v>11</v>
      </c>
      <c r="B39" s="31"/>
      <c r="C39" s="31"/>
      <c r="D39" s="31"/>
      <c r="E39" s="31"/>
      <c r="F39" s="31"/>
      <c r="G39" s="32"/>
    </row>
    <row r="40" spans="1:7" x14ac:dyDescent="0.25">
      <c r="A40" s="4">
        <v>12</v>
      </c>
      <c r="B40" s="31"/>
      <c r="C40" s="43"/>
      <c r="D40" s="43"/>
      <c r="E40" s="43"/>
      <c r="F40" s="31"/>
      <c r="G40" s="15"/>
    </row>
    <row r="41" spans="1:7" x14ac:dyDescent="0.25">
      <c r="A41" s="4">
        <v>13</v>
      </c>
      <c r="B41" s="31"/>
      <c r="C41" s="43"/>
      <c r="D41" s="43"/>
      <c r="E41" s="43"/>
      <c r="F41" s="31"/>
      <c r="G41" s="15"/>
    </row>
    <row r="42" spans="1:7" x14ac:dyDescent="0.25">
      <c r="A42" s="4">
        <v>14</v>
      </c>
      <c r="B42" s="31"/>
      <c r="C42" s="43"/>
      <c r="D42" s="43"/>
      <c r="E42" s="43"/>
      <c r="F42" s="31"/>
      <c r="G42" s="15"/>
    </row>
    <row r="43" spans="1:7" x14ac:dyDescent="0.25">
      <c r="A43" s="4">
        <v>15</v>
      </c>
      <c r="B43" s="31"/>
      <c r="C43" s="43"/>
      <c r="D43" s="43"/>
      <c r="E43" s="43"/>
      <c r="F43" s="31"/>
      <c r="G43" s="15"/>
    </row>
    <row r="44" spans="1:7" x14ac:dyDescent="0.25">
      <c r="A44" s="4">
        <v>16</v>
      </c>
      <c r="B44" s="31"/>
      <c r="C44" s="43"/>
      <c r="D44" s="43"/>
      <c r="E44" s="43"/>
      <c r="F44" s="31"/>
      <c r="G44" s="15"/>
    </row>
    <row r="45" spans="1:7" x14ac:dyDescent="0.25">
      <c r="A45" s="4">
        <v>17</v>
      </c>
      <c r="B45" s="31"/>
      <c r="C45" s="43"/>
      <c r="D45" s="43"/>
      <c r="E45" s="43"/>
      <c r="F45" s="31"/>
      <c r="G45" s="15"/>
    </row>
    <row r="46" spans="1:7" x14ac:dyDescent="0.25">
      <c r="A46" s="4">
        <v>18</v>
      </c>
      <c r="B46" s="31"/>
      <c r="C46" s="43"/>
      <c r="D46" s="43"/>
      <c r="E46" s="43"/>
      <c r="F46" s="31"/>
      <c r="G46" s="15"/>
    </row>
    <row r="47" spans="1:7" x14ac:dyDescent="0.25">
      <c r="A47" s="4">
        <v>19</v>
      </c>
      <c r="B47" s="31"/>
      <c r="C47" s="43"/>
      <c r="D47" s="43"/>
      <c r="E47" s="43"/>
      <c r="F47" s="31"/>
      <c r="G47" s="15"/>
    </row>
    <row r="48" spans="1:7" x14ac:dyDescent="0.25">
      <c r="A48" s="4">
        <v>20</v>
      </c>
      <c r="B48" s="31"/>
      <c r="C48" s="43"/>
      <c r="D48" s="43"/>
      <c r="E48" s="43"/>
      <c r="F48" s="31"/>
      <c r="G48" s="15"/>
    </row>
    <row r="50" spans="1:7" x14ac:dyDescent="0.25">
      <c r="A50" s="12">
        <f>(ROW())/25</f>
        <v>2</v>
      </c>
    </row>
    <row r="51" spans="1:7" ht="18.75" x14ac:dyDescent="0.25">
      <c r="A51" s="1" t="str">
        <f>"Indication "&amp;A50&amp;" :  "&amp;VLOOKUP(A50,$A$15:$E$23,3)&amp;" ("&amp;LOWER(VLOOKUP(A50,$A$15:$E$23,2))&amp;")"</f>
        <v>Indication 2 :  Implant multiple avec guide, sans sinuslift (adulte)</v>
      </c>
      <c r="B51" s="1"/>
      <c r="C51" s="1"/>
      <c r="D51" s="1"/>
      <c r="E51" s="1"/>
      <c r="F51" s="1"/>
      <c r="G51" s="1"/>
    </row>
    <row r="53" spans="1:7" ht="45" x14ac:dyDescent="0.25">
      <c r="A53" s="4" t="s">
        <v>28</v>
      </c>
      <c r="B53" s="4" t="s">
        <v>22</v>
      </c>
      <c r="C53" s="35" t="s">
        <v>104</v>
      </c>
      <c r="D53" s="35" t="s">
        <v>105</v>
      </c>
      <c r="E53" s="11" t="s">
        <v>8</v>
      </c>
      <c r="F53" s="11" t="s">
        <v>9</v>
      </c>
      <c r="G53" s="35" t="str">
        <f>$G$28</f>
        <v>PDS
()</v>
      </c>
    </row>
    <row r="54" spans="1:7" x14ac:dyDescent="0.25">
      <c r="A54" s="4">
        <v>1</v>
      </c>
      <c r="B54" s="31"/>
      <c r="C54" s="31"/>
      <c r="D54" s="31"/>
      <c r="E54" s="31"/>
      <c r="F54" s="31"/>
      <c r="G54" s="31"/>
    </row>
    <row r="55" spans="1:7" x14ac:dyDescent="0.25">
      <c r="A55" s="4">
        <v>2</v>
      </c>
      <c r="B55" s="31"/>
      <c r="C55" s="31"/>
      <c r="D55" s="31"/>
      <c r="E55" s="31"/>
      <c r="F55" s="31"/>
      <c r="G55" s="31"/>
    </row>
    <row r="56" spans="1:7" x14ac:dyDescent="0.25">
      <c r="A56" s="4">
        <v>3</v>
      </c>
      <c r="B56" s="31"/>
      <c r="C56" s="31"/>
      <c r="D56" s="31"/>
      <c r="E56" s="31"/>
      <c r="F56" s="31"/>
      <c r="G56" s="31"/>
    </row>
    <row r="57" spans="1:7" x14ac:dyDescent="0.25">
      <c r="A57" s="4">
        <v>4</v>
      </c>
      <c r="B57" s="31"/>
      <c r="C57" s="31"/>
      <c r="D57" s="31"/>
      <c r="E57" s="31"/>
      <c r="F57" s="31"/>
      <c r="G57" s="31"/>
    </row>
    <row r="58" spans="1:7" x14ac:dyDescent="0.25">
      <c r="A58" s="4">
        <v>5</v>
      </c>
      <c r="B58" s="31"/>
      <c r="C58" s="31"/>
      <c r="D58" s="31"/>
      <c r="E58" s="31"/>
      <c r="F58" s="31"/>
      <c r="G58" s="31"/>
    </row>
    <row r="59" spans="1:7" x14ac:dyDescent="0.25">
      <c r="A59" s="4">
        <v>6</v>
      </c>
      <c r="B59" s="31"/>
      <c r="C59" s="31"/>
      <c r="D59" s="31"/>
      <c r="E59" s="31"/>
      <c r="F59" s="31"/>
      <c r="G59" s="31"/>
    </row>
    <row r="60" spans="1:7" x14ac:dyDescent="0.25">
      <c r="A60" s="4">
        <v>7</v>
      </c>
      <c r="B60" s="31"/>
      <c r="C60" s="31"/>
      <c r="D60" s="31"/>
      <c r="E60" s="31"/>
      <c r="F60" s="31"/>
      <c r="G60" s="31"/>
    </row>
    <row r="61" spans="1:7" x14ac:dyDescent="0.25">
      <c r="A61" s="4">
        <v>8</v>
      </c>
      <c r="B61" s="31"/>
      <c r="C61" s="31"/>
      <c r="D61" s="31"/>
      <c r="E61" s="31"/>
      <c r="F61" s="31"/>
      <c r="G61" s="31"/>
    </row>
    <row r="62" spans="1:7" x14ac:dyDescent="0.25">
      <c r="A62" s="4">
        <v>9</v>
      </c>
      <c r="B62" s="31"/>
      <c r="C62" s="31"/>
      <c r="D62" s="31"/>
      <c r="E62" s="31"/>
      <c r="F62" s="31"/>
      <c r="G62" s="31"/>
    </row>
    <row r="63" spans="1:7" x14ac:dyDescent="0.25">
      <c r="A63" s="4">
        <v>10</v>
      </c>
      <c r="B63" s="31"/>
      <c r="C63" s="31"/>
      <c r="D63" s="31"/>
      <c r="E63" s="31"/>
      <c r="F63" s="31"/>
      <c r="G63" s="31"/>
    </row>
    <row r="64" spans="1:7" x14ac:dyDescent="0.25">
      <c r="A64" s="4">
        <v>11</v>
      </c>
      <c r="B64" s="31"/>
      <c r="C64" s="31"/>
      <c r="D64" s="31"/>
      <c r="E64" s="31"/>
      <c r="F64" s="31"/>
      <c r="G64" s="31"/>
    </row>
    <row r="65" spans="1:7" x14ac:dyDescent="0.25">
      <c r="A65" s="4">
        <v>12</v>
      </c>
      <c r="B65" s="31"/>
      <c r="C65" s="31"/>
      <c r="D65" s="31"/>
      <c r="E65" s="31"/>
      <c r="F65" s="31"/>
      <c r="G65" s="31"/>
    </row>
    <row r="66" spans="1:7" x14ac:dyDescent="0.25">
      <c r="A66" s="4">
        <v>13</v>
      </c>
      <c r="B66" s="31"/>
      <c r="C66" s="31"/>
      <c r="D66" s="31"/>
      <c r="E66" s="31"/>
      <c r="F66" s="31"/>
      <c r="G66" s="31"/>
    </row>
    <row r="67" spans="1:7" x14ac:dyDescent="0.25">
      <c r="A67" s="4">
        <v>14</v>
      </c>
      <c r="B67" s="31"/>
      <c r="C67" s="31"/>
      <c r="D67" s="31"/>
      <c r="E67" s="31"/>
      <c r="F67" s="31"/>
      <c r="G67" s="31"/>
    </row>
    <row r="68" spans="1:7" x14ac:dyDescent="0.25">
      <c r="A68" s="4">
        <v>15</v>
      </c>
      <c r="B68" s="31"/>
      <c r="C68" s="31"/>
      <c r="D68" s="31"/>
      <c r="E68" s="31"/>
      <c r="F68" s="31"/>
      <c r="G68" s="31"/>
    </row>
    <row r="69" spans="1:7" x14ac:dyDescent="0.25">
      <c r="A69" s="4">
        <v>16</v>
      </c>
      <c r="B69" s="31"/>
      <c r="C69" s="31"/>
      <c r="D69" s="31"/>
      <c r="E69" s="31"/>
      <c r="F69" s="31"/>
      <c r="G69" s="31"/>
    </row>
    <row r="70" spans="1:7" x14ac:dyDescent="0.25">
      <c r="A70" s="4">
        <v>17</v>
      </c>
      <c r="B70" s="31"/>
      <c r="C70" s="31"/>
      <c r="D70" s="31"/>
      <c r="E70" s="31"/>
      <c r="F70" s="31"/>
      <c r="G70" s="31"/>
    </row>
    <row r="71" spans="1:7" x14ac:dyDescent="0.25">
      <c r="A71" s="4">
        <v>18</v>
      </c>
      <c r="B71" s="31"/>
      <c r="C71" s="31"/>
      <c r="D71" s="31"/>
      <c r="E71" s="31"/>
      <c r="F71" s="31"/>
      <c r="G71" s="31"/>
    </row>
    <row r="72" spans="1:7" x14ac:dyDescent="0.25">
      <c r="A72" s="4">
        <v>19</v>
      </c>
      <c r="B72" s="31"/>
      <c r="C72" s="31"/>
      <c r="D72" s="31"/>
      <c r="E72" s="31"/>
      <c r="F72" s="31"/>
      <c r="G72" s="31"/>
    </row>
    <row r="73" spans="1:7" x14ac:dyDescent="0.25">
      <c r="A73" s="4">
        <v>20</v>
      </c>
      <c r="B73" s="31"/>
      <c r="C73" s="31"/>
      <c r="D73" s="31"/>
      <c r="E73" s="31"/>
      <c r="F73" s="31"/>
      <c r="G73" s="31"/>
    </row>
    <row r="75" spans="1:7" x14ac:dyDescent="0.25">
      <c r="A75" s="12">
        <f>(ROW())/25</f>
        <v>3</v>
      </c>
    </row>
    <row r="76" spans="1:7" ht="18.75" x14ac:dyDescent="0.25">
      <c r="A76" s="1" t="str">
        <f>"Indication "&amp;A75&amp;" :  "&amp;VLOOKUP(A75,$A$15:$E$23,3)&amp;" ("&amp;LOWER(VLOOKUP(A75,$A$15:$E$23,2))&amp;")"</f>
        <v>Indication 3 :  Implant maxillaire avec sinuslift (adulte)</v>
      </c>
      <c r="B76" s="1"/>
      <c r="C76" s="1"/>
      <c r="D76" s="1"/>
      <c r="E76" s="1"/>
      <c r="F76" s="1"/>
      <c r="G76" s="1"/>
    </row>
    <row r="78" spans="1:7" ht="45" x14ac:dyDescent="0.25">
      <c r="A78" s="4" t="s">
        <v>28</v>
      </c>
      <c r="B78" s="4" t="s">
        <v>22</v>
      </c>
      <c r="C78" s="35" t="s">
        <v>104</v>
      </c>
      <c r="D78" s="35" t="s">
        <v>105</v>
      </c>
      <c r="E78" s="11" t="s">
        <v>8</v>
      </c>
      <c r="F78" s="11" t="s">
        <v>9</v>
      </c>
      <c r="G78" s="37" t="str">
        <f>$G$28</f>
        <v>PDS
()</v>
      </c>
    </row>
    <row r="79" spans="1:7" x14ac:dyDescent="0.25">
      <c r="A79" s="4">
        <v>1</v>
      </c>
      <c r="B79" s="31"/>
      <c r="C79" s="31"/>
      <c r="D79" s="31"/>
      <c r="E79" s="31"/>
      <c r="F79" s="31"/>
      <c r="G79" s="31"/>
    </row>
    <row r="80" spans="1:7" x14ac:dyDescent="0.25">
      <c r="A80" s="4">
        <v>2</v>
      </c>
      <c r="B80" s="31"/>
      <c r="C80" s="31"/>
      <c r="D80" s="31"/>
      <c r="E80" s="31"/>
      <c r="F80" s="31"/>
      <c r="G80" s="31"/>
    </row>
    <row r="81" spans="1:7" x14ac:dyDescent="0.25">
      <c r="A81" s="4">
        <v>3</v>
      </c>
      <c r="B81" s="31"/>
      <c r="C81" s="31"/>
      <c r="D81" s="31"/>
      <c r="E81" s="31"/>
      <c r="F81" s="31"/>
      <c r="G81" s="31"/>
    </row>
    <row r="82" spans="1:7" x14ac:dyDescent="0.25">
      <c r="A82" s="4">
        <v>4</v>
      </c>
      <c r="B82" s="31"/>
      <c r="C82" s="31"/>
      <c r="D82" s="31"/>
      <c r="E82" s="31"/>
      <c r="F82" s="31"/>
      <c r="G82" s="31"/>
    </row>
    <row r="83" spans="1:7" x14ac:dyDescent="0.25">
      <c r="A83" s="4">
        <v>5</v>
      </c>
      <c r="B83" s="31"/>
      <c r="C83" s="31"/>
      <c r="D83" s="31"/>
      <c r="E83" s="31"/>
      <c r="F83" s="31"/>
      <c r="G83" s="31"/>
    </row>
    <row r="84" spans="1:7" x14ac:dyDescent="0.25">
      <c r="A84" s="4">
        <v>6</v>
      </c>
      <c r="B84" s="31"/>
      <c r="C84" s="31"/>
      <c r="D84" s="31"/>
      <c r="E84" s="31"/>
      <c r="F84" s="31"/>
      <c r="G84" s="31"/>
    </row>
    <row r="85" spans="1:7" x14ac:dyDescent="0.25">
      <c r="A85" s="4">
        <v>7</v>
      </c>
      <c r="B85" s="31"/>
      <c r="C85" s="31"/>
      <c r="D85" s="31"/>
      <c r="E85" s="31"/>
      <c r="F85" s="31"/>
      <c r="G85" s="31"/>
    </row>
    <row r="86" spans="1:7" x14ac:dyDescent="0.25">
      <c r="A86" s="4">
        <v>8</v>
      </c>
      <c r="B86" s="31"/>
      <c r="C86" s="31"/>
      <c r="D86" s="31"/>
      <c r="E86" s="31"/>
      <c r="F86" s="31"/>
      <c r="G86" s="31"/>
    </row>
    <row r="87" spans="1:7" x14ac:dyDescent="0.25">
      <c r="A87" s="4">
        <v>9</v>
      </c>
      <c r="B87" s="31"/>
      <c r="C87" s="31"/>
      <c r="D87" s="31"/>
      <c r="E87" s="31"/>
      <c r="F87" s="31"/>
      <c r="G87" s="31"/>
    </row>
    <row r="88" spans="1:7" x14ac:dyDescent="0.25">
      <c r="A88" s="4">
        <v>10</v>
      </c>
      <c r="B88" s="31"/>
      <c r="C88" s="31"/>
      <c r="D88" s="31"/>
      <c r="E88" s="31"/>
      <c r="F88" s="31"/>
      <c r="G88" s="31"/>
    </row>
    <row r="89" spans="1:7" x14ac:dyDescent="0.25">
      <c r="A89" s="4">
        <v>11</v>
      </c>
      <c r="B89" s="31"/>
      <c r="C89" s="31"/>
      <c r="D89" s="31"/>
      <c r="E89" s="31"/>
      <c r="F89" s="31"/>
      <c r="G89" s="31"/>
    </row>
    <row r="90" spans="1:7" x14ac:dyDescent="0.25">
      <c r="A90" s="4">
        <v>12</v>
      </c>
      <c r="B90" s="31"/>
      <c r="C90" s="31"/>
      <c r="D90" s="31"/>
      <c r="E90" s="31"/>
      <c r="F90" s="31"/>
      <c r="G90" s="31"/>
    </row>
    <row r="91" spans="1:7" x14ac:dyDescent="0.25">
      <c r="A91" s="4">
        <v>13</v>
      </c>
      <c r="B91" s="31"/>
      <c r="C91" s="31"/>
      <c r="D91" s="31"/>
      <c r="E91" s="31"/>
      <c r="F91" s="31"/>
      <c r="G91" s="31"/>
    </row>
    <row r="92" spans="1:7" x14ac:dyDescent="0.25">
      <c r="A92" s="4">
        <v>14</v>
      </c>
      <c r="B92" s="31"/>
      <c r="C92" s="31"/>
      <c r="D92" s="31"/>
      <c r="E92" s="31"/>
      <c r="F92" s="31"/>
      <c r="G92" s="31"/>
    </row>
    <row r="93" spans="1:7" x14ac:dyDescent="0.25">
      <c r="A93" s="4">
        <v>15</v>
      </c>
      <c r="B93" s="31"/>
      <c r="C93" s="31"/>
      <c r="D93" s="31"/>
      <c r="E93" s="31"/>
      <c r="F93" s="31"/>
      <c r="G93" s="31"/>
    </row>
    <row r="94" spans="1:7" x14ac:dyDescent="0.25">
      <c r="A94" s="4">
        <v>16</v>
      </c>
      <c r="B94" s="31"/>
      <c r="C94" s="31"/>
      <c r="D94" s="31"/>
      <c r="E94" s="31"/>
      <c r="F94" s="31"/>
      <c r="G94" s="31"/>
    </row>
    <row r="95" spans="1:7" x14ac:dyDescent="0.25">
      <c r="A95" s="4">
        <v>17</v>
      </c>
      <c r="B95" s="31"/>
      <c r="C95" s="31"/>
      <c r="D95" s="31"/>
      <c r="E95" s="31"/>
      <c r="F95" s="31"/>
      <c r="G95" s="31"/>
    </row>
    <row r="96" spans="1:7" x14ac:dyDescent="0.25">
      <c r="A96" s="4">
        <v>18</v>
      </c>
      <c r="B96" s="31"/>
      <c r="C96" s="31"/>
      <c r="D96" s="31"/>
      <c r="E96" s="31"/>
      <c r="F96" s="31"/>
      <c r="G96" s="31"/>
    </row>
    <row r="97" spans="1:7" x14ac:dyDescent="0.25">
      <c r="A97" s="4">
        <v>19</v>
      </c>
      <c r="B97" s="31"/>
      <c r="C97" s="31"/>
      <c r="D97" s="31"/>
      <c r="E97" s="31"/>
      <c r="F97" s="31"/>
      <c r="G97" s="31"/>
    </row>
    <row r="98" spans="1:7" x14ac:dyDescent="0.25">
      <c r="A98" s="4">
        <v>20</v>
      </c>
      <c r="B98" s="31"/>
      <c r="C98" s="31"/>
      <c r="D98" s="31"/>
      <c r="E98" s="31"/>
      <c r="F98" s="31"/>
      <c r="G98" s="31"/>
    </row>
    <row r="100" spans="1:7" x14ac:dyDescent="0.25">
      <c r="A100" s="12">
        <f>(ROW())/25</f>
        <v>4</v>
      </c>
    </row>
    <row r="101" spans="1:7" ht="18.75" x14ac:dyDescent="0.25">
      <c r="A101" s="1" t="str">
        <f>"Indication "&amp;A100&amp;" :  "&amp;VLOOKUP(A100,$A$15:$E$23,3)&amp;" ("&amp;LOWER(VLOOKUP(A100,$A$15:$E$23,2))&amp;")"</f>
        <v>Indication 4 :  Exodontie : dents de sagesse bilatérales (adulte)</v>
      </c>
      <c r="B101" s="1"/>
      <c r="C101" s="1"/>
      <c r="D101" s="1"/>
      <c r="E101" s="1"/>
      <c r="F101" s="1"/>
      <c r="G101" s="1"/>
    </row>
    <row r="103" spans="1:7" ht="45" x14ac:dyDescent="0.25">
      <c r="A103" s="4" t="s">
        <v>28</v>
      </c>
      <c r="B103" s="4" t="s">
        <v>22</v>
      </c>
      <c r="C103" s="35" t="s">
        <v>104</v>
      </c>
      <c r="D103" s="35" t="s">
        <v>105</v>
      </c>
      <c r="E103" s="11" t="s">
        <v>8</v>
      </c>
      <c r="F103" s="11" t="s">
        <v>9</v>
      </c>
      <c r="G103" s="37" t="str">
        <f>$G$28</f>
        <v>PDS
()</v>
      </c>
    </row>
    <row r="104" spans="1:7" x14ac:dyDescent="0.25">
      <c r="A104" s="4">
        <v>1</v>
      </c>
      <c r="B104" s="31"/>
      <c r="C104" s="31"/>
      <c r="D104" s="31"/>
      <c r="E104" s="31"/>
      <c r="F104" s="31"/>
      <c r="G104" s="32"/>
    </row>
    <row r="105" spans="1:7" x14ac:dyDescent="0.25">
      <c r="A105" s="4">
        <v>2</v>
      </c>
      <c r="B105" s="31"/>
      <c r="C105" s="31"/>
      <c r="D105" s="31"/>
      <c r="E105" s="31"/>
      <c r="F105" s="31"/>
      <c r="G105" s="32"/>
    </row>
    <row r="106" spans="1:7" x14ac:dyDescent="0.25">
      <c r="A106" s="4">
        <v>3</v>
      </c>
      <c r="B106" s="31"/>
      <c r="C106" s="31"/>
      <c r="D106" s="31"/>
      <c r="E106" s="31"/>
      <c r="F106" s="31"/>
      <c r="G106" s="32"/>
    </row>
    <row r="107" spans="1:7" x14ac:dyDescent="0.25">
      <c r="A107" s="4">
        <v>4</v>
      </c>
      <c r="B107" s="31"/>
      <c r="C107" s="31"/>
      <c r="D107" s="31"/>
      <c r="E107" s="31"/>
      <c r="F107" s="31"/>
      <c r="G107" s="32"/>
    </row>
    <row r="108" spans="1:7" x14ac:dyDescent="0.25">
      <c r="A108" s="4">
        <v>5</v>
      </c>
      <c r="B108" s="31"/>
      <c r="C108" s="31"/>
      <c r="D108" s="31"/>
      <c r="E108" s="31"/>
      <c r="F108" s="31"/>
      <c r="G108" s="32"/>
    </row>
    <row r="109" spans="1:7" x14ac:dyDescent="0.25">
      <c r="A109" s="4">
        <v>6</v>
      </c>
      <c r="B109" s="31"/>
      <c r="C109" s="31"/>
      <c r="D109" s="31"/>
      <c r="E109" s="31"/>
      <c r="F109" s="31"/>
      <c r="G109" s="32"/>
    </row>
    <row r="110" spans="1:7" x14ac:dyDescent="0.25">
      <c r="A110" s="4">
        <v>7</v>
      </c>
      <c r="B110" s="31"/>
      <c r="C110" s="31"/>
      <c r="D110" s="31"/>
      <c r="E110" s="31"/>
      <c r="F110" s="31"/>
      <c r="G110" s="32"/>
    </row>
    <row r="111" spans="1:7" x14ac:dyDescent="0.25">
      <c r="A111" s="4">
        <v>8</v>
      </c>
      <c r="B111" s="31"/>
      <c r="C111" s="31"/>
      <c r="D111" s="31"/>
      <c r="E111" s="31"/>
      <c r="F111" s="31"/>
      <c r="G111" s="32"/>
    </row>
    <row r="112" spans="1:7" x14ac:dyDescent="0.25">
      <c r="A112" s="4">
        <v>9</v>
      </c>
      <c r="B112" s="31"/>
      <c r="C112" s="43"/>
      <c r="D112" s="31"/>
      <c r="E112" s="31"/>
      <c r="F112" s="31"/>
      <c r="G112" s="32"/>
    </row>
    <row r="113" spans="1:7" x14ac:dyDescent="0.25">
      <c r="A113" s="4">
        <v>10</v>
      </c>
      <c r="B113" s="31"/>
      <c r="C113" s="31"/>
      <c r="D113" s="31"/>
      <c r="E113" s="31"/>
      <c r="F113" s="31"/>
      <c r="G113" s="32"/>
    </row>
    <row r="114" spans="1:7" x14ac:dyDescent="0.25">
      <c r="A114" s="4">
        <v>11</v>
      </c>
      <c r="B114" s="31"/>
      <c r="C114" s="31"/>
      <c r="D114" s="31"/>
      <c r="E114" s="31"/>
      <c r="F114" s="31"/>
      <c r="G114" s="32"/>
    </row>
    <row r="115" spans="1:7" x14ac:dyDescent="0.25">
      <c r="A115" s="4">
        <v>12</v>
      </c>
      <c r="B115" s="43"/>
      <c r="C115" s="43"/>
      <c r="D115" s="43"/>
      <c r="E115" s="43"/>
      <c r="F115" s="43"/>
      <c r="G115" s="15"/>
    </row>
    <row r="116" spans="1:7" x14ac:dyDescent="0.25">
      <c r="A116" s="4">
        <v>13</v>
      </c>
      <c r="B116" s="43"/>
      <c r="C116" s="43"/>
      <c r="D116" s="43"/>
      <c r="E116" s="43"/>
      <c r="F116" s="43"/>
      <c r="G116" s="15"/>
    </row>
    <row r="117" spans="1:7" x14ac:dyDescent="0.25">
      <c r="A117" s="4">
        <v>14</v>
      </c>
      <c r="B117" s="43"/>
      <c r="C117" s="43"/>
      <c r="D117" s="43"/>
      <c r="E117" s="43"/>
      <c r="F117" s="43"/>
      <c r="G117" s="15"/>
    </row>
    <row r="118" spans="1:7" x14ac:dyDescent="0.25">
      <c r="A118" s="4">
        <v>15</v>
      </c>
      <c r="B118" s="43"/>
      <c r="C118" s="43"/>
      <c r="D118" s="43"/>
      <c r="E118" s="43"/>
      <c r="F118" s="43"/>
      <c r="G118" s="15"/>
    </row>
    <row r="119" spans="1:7" x14ac:dyDescent="0.25">
      <c r="A119" s="4">
        <v>16</v>
      </c>
      <c r="B119" s="43"/>
      <c r="C119" s="43"/>
      <c r="D119" s="43"/>
      <c r="E119" s="43"/>
      <c r="F119" s="43"/>
      <c r="G119" s="15"/>
    </row>
    <row r="120" spans="1:7" x14ac:dyDescent="0.25">
      <c r="A120" s="4">
        <v>17</v>
      </c>
      <c r="B120" s="43"/>
      <c r="C120" s="43"/>
      <c r="D120" s="43"/>
      <c r="E120" s="43"/>
      <c r="F120" s="43"/>
      <c r="G120" s="15"/>
    </row>
    <row r="121" spans="1:7" x14ac:dyDescent="0.25">
      <c r="A121" s="4">
        <v>18</v>
      </c>
      <c r="B121" s="43"/>
      <c r="C121" s="43"/>
      <c r="D121" s="43"/>
      <c r="E121" s="43"/>
      <c r="F121" s="43"/>
      <c r="G121" s="15"/>
    </row>
    <row r="122" spans="1:7" x14ac:dyDescent="0.25">
      <c r="A122" s="4">
        <v>19</v>
      </c>
      <c r="B122" s="43"/>
      <c r="C122" s="43"/>
      <c r="D122" s="43"/>
      <c r="E122" s="43"/>
      <c r="F122" s="43"/>
      <c r="G122" s="15"/>
    </row>
    <row r="123" spans="1:7" x14ac:dyDescent="0.25">
      <c r="A123" s="4">
        <v>20</v>
      </c>
      <c r="B123" s="43"/>
      <c r="C123" s="43"/>
      <c r="D123" s="43"/>
      <c r="E123" s="43"/>
      <c r="F123" s="43"/>
      <c r="G123" s="15"/>
    </row>
    <row r="125" spans="1:7" x14ac:dyDescent="0.25">
      <c r="A125" s="12">
        <f>(ROW())/25</f>
        <v>5</v>
      </c>
    </row>
    <row r="126" spans="1:7" ht="18.75" x14ac:dyDescent="0.25">
      <c r="A126" s="1" t="str">
        <f>"Indication "&amp;A125&amp;" :  "&amp;VLOOKUP(A125,$A$15:$E$23,3)&amp;" ("&amp;LOWER(VLOOKUP(A125,$A$15:$E$23,2))&amp;")"</f>
        <v>Indication 5 :  Exodontie : dent incluse unitaire (adulte)</v>
      </c>
      <c r="B126" s="1"/>
      <c r="C126" s="1"/>
      <c r="D126" s="1"/>
      <c r="E126" s="1"/>
      <c r="F126" s="1"/>
      <c r="G126" s="1"/>
    </row>
    <row r="128" spans="1:7" ht="45" x14ac:dyDescent="0.25">
      <c r="A128" s="4" t="s">
        <v>28</v>
      </c>
      <c r="B128" s="4" t="s">
        <v>22</v>
      </c>
      <c r="C128" s="35" t="s">
        <v>104</v>
      </c>
      <c r="D128" s="35" t="s">
        <v>105</v>
      </c>
      <c r="E128" s="11" t="s">
        <v>8</v>
      </c>
      <c r="F128" s="11" t="s">
        <v>9</v>
      </c>
      <c r="G128" s="37" t="str">
        <f>$G$28</f>
        <v>PDS
()</v>
      </c>
    </row>
    <row r="129" spans="1:7" x14ac:dyDescent="0.25">
      <c r="A129" s="4">
        <v>1</v>
      </c>
      <c r="B129" s="31"/>
      <c r="C129" s="31"/>
      <c r="D129" s="31"/>
      <c r="E129" s="31"/>
      <c r="F129" s="31"/>
      <c r="G129" s="32"/>
    </row>
    <row r="130" spans="1:7" x14ac:dyDescent="0.25">
      <c r="A130" s="4">
        <v>2</v>
      </c>
      <c r="B130" s="31"/>
      <c r="C130" s="31"/>
      <c r="D130" s="31"/>
      <c r="E130" s="31"/>
      <c r="F130" s="31"/>
      <c r="G130" s="32"/>
    </row>
    <row r="131" spans="1:7" x14ac:dyDescent="0.25">
      <c r="A131" s="4">
        <v>3</v>
      </c>
      <c r="B131" s="31"/>
      <c r="C131" s="31"/>
      <c r="D131" s="31"/>
      <c r="E131" s="31"/>
      <c r="F131" s="31"/>
      <c r="G131" s="32"/>
    </row>
    <row r="132" spans="1:7" x14ac:dyDescent="0.25">
      <c r="A132" s="4">
        <v>4</v>
      </c>
      <c r="B132" s="31"/>
      <c r="C132" s="31"/>
      <c r="D132" s="31"/>
      <c r="E132" s="31"/>
      <c r="F132" s="31"/>
      <c r="G132" s="32"/>
    </row>
    <row r="133" spans="1:7" x14ac:dyDescent="0.25">
      <c r="A133" s="4">
        <v>5</v>
      </c>
      <c r="B133" s="31"/>
      <c r="C133" s="31"/>
      <c r="D133" s="31"/>
      <c r="E133" s="31"/>
      <c r="F133" s="31"/>
      <c r="G133" s="32"/>
    </row>
    <row r="134" spans="1:7" x14ac:dyDescent="0.25">
      <c r="A134" s="4">
        <v>6</v>
      </c>
      <c r="B134" s="31"/>
      <c r="C134" s="31"/>
      <c r="D134" s="31"/>
      <c r="E134" s="31"/>
      <c r="F134" s="31"/>
      <c r="G134" s="32"/>
    </row>
    <row r="135" spans="1:7" x14ac:dyDescent="0.25">
      <c r="A135" s="4">
        <v>7</v>
      </c>
      <c r="B135" s="31"/>
      <c r="C135" s="31"/>
      <c r="D135" s="31"/>
      <c r="E135" s="31"/>
      <c r="F135" s="31"/>
      <c r="G135" s="32"/>
    </row>
    <row r="136" spans="1:7" x14ac:dyDescent="0.25">
      <c r="A136" s="4">
        <v>8</v>
      </c>
      <c r="B136" s="31"/>
      <c r="C136" s="31"/>
      <c r="D136" s="31"/>
      <c r="E136" s="31"/>
      <c r="F136" s="31"/>
      <c r="G136" s="32"/>
    </row>
    <row r="137" spans="1:7" x14ac:dyDescent="0.25">
      <c r="A137" s="4">
        <v>9</v>
      </c>
      <c r="B137" s="31"/>
      <c r="C137" s="43"/>
      <c r="D137" s="31"/>
      <c r="E137" s="31"/>
      <c r="F137" s="31"/>
      <c r="G137" s="32"/>
    </row>
    <row r="138" spans="1:7" x14ac:dyDescent="0.25">
      <c r="A138" s="4">
        <v>10</v>
      </c>
      <c r="B138" s="31"/>
      <c r="C138" s="31"/>
      <c r="D138" s="31"/>
      <c r="E138" s="31"/>
      <c r="F138" s="31"/>
      <c r="G138" s="32"/>
    </row>
    <row r="139" spans="1:7" x14ac:dyDescent="0.25">
      <c r="A139" s="4">
        <v>11</v>
      </c>
      <c r="B139" s="31"/>
      <c r="C139" s="31"/>
      <c r="D139" s="31"/>
      <c r="E139" s="31"/>
      <c r="F139" s="31"/>
      <c r="G139" s="32"/>
    </row>
    <row r="140" spans="1:7" x14ac:dyDescent="0.25">
      <c r="A140" s="4">
        <v>12</v>
      </c>
      <c r="B140" s="43"/>
      <c r="C140" s="43"/>
      <c r="D140" s="43"/>
      <c r="E140" s="43"/>
      <c r="F140" s="43"/>
      <c r="G140" s="15"/>
    </row>
    <row r="141" spans="1:7" x14ac:dyDescent="0.25">
      <c r="A141" s="4">
        <v>13</v>
      </c>
      <c r="B141" s="43"/>
      <c r="C141" s="43"/>
      <c r="D141" s="43"/>
      <c r="E141" s="43"/>
      <c r="F141" s="43"/>
      <c r="G141" s="15"/>
    </row>
    <row r="142" spans="1:7" x14ac:dyDescent="0.25">
      <c r="A142" s="4">
        <v>14</v>
      </c>
      <c r="B142" s="43"/>
      <c r="C142" s="43"/>
      <c r="D142" s="43"/>
      <c r="E142" s="43"/>
      <c r="F142" s="43"/>
      <c r="G142" s="15"/>
    </row>
    <row r="143" spans="1:7" x14ac:dyDescent="0.25">
      <c r="A143" s="4">
        <v>15</v>
      </c>
      <c r="B143" s="43"/>
      <c r="C143" s="43"/>
      <c r="D143" s="43"/>
      <c r="E143" s="43"/>
      <c r="F143" s="43"/>
      <c r="G143" s="15"/>
    </row>
    <row r="144" spans="1:7" x14ac:dyDescent="0.25">
      <c r="A144" s="4">
        <v>16</v>
      </c>
      <c r="B144" s="43"/>
      <c r="C144" s="43"/>
      <c r="D144" s="43"/>
      <c r="E144" s="43"/>
      <c r="F144" s="43"/>
      <c r="G144" s="15"/>
    </row>
    <row r="145" spans="1:7" x14ac:dyDescent="0.25">
      <c r="A145" s="4">
        <v>17</v>
      </c>
      <c r="B145" s="43"/>
      <c r="C145" s="43"/>
      <c r="D145" s="43"/>
      <c r="E145" s="43"/>
      <c r="F145" s="43"/>
      <c r="G145" s="15"/>
    </row>
    <row r="146" spans="1:7" x14ac:dyDescent="0.25">
      <c r="A146" s="4">
        <v>18</v>
      </c>
      <c r="B146" s="43"/>
      <c r="C146" s="43"/>
      <c r="D146" s="43"/>
      <c r="E146" s="43"/>
      <c r="F146" s="43"/>
      <c r="G146" s="15"/>
    </row>
    <row r="147" spans="1:7" x14ac:dyDescent="0.25">
      <c r="A147" s="4">
        <v>19</v>
      </c>
      <c r="B147" s="43"/>
      <c r="C147" s="43"/>
      <c r="D147" s="43"/>
      <c r="E147" s="43"/>
      <c r="F147" s="43"/>
      <c r="G147" s="15"/>
    </row>
    <row r="148" spans="1:7" x14ac:dyDescent="0.25">
      <c r="A148" s="4">
        <v>20</v>
      </c>
      <c r="B148" s="43"/>
      <c r="C148" s="43"/>
      <c r="D148" s="43"/>
      <c r="E148" s="43"/>
      <c r="F148" s="43"/>
      <c r="G148" s="15"/>
    </row>
    <row r="150" spans="1:7" x14ac:dyDescent="0.25">
      <c r="A150" s="12">
        <f>(ROW())/25</f>
        <v>6</v>
      </c>
    </row>
    <row r="151" spans="1:7" ht="18.75" x14ac:dyDescent="0.25">
      <c r="A151" s="1" t="str">
        <f>"Indication "&amp;A150&amp;" :  "&amp;VLOOKUP(A150,$A$15:$E$23,3)&amp;" ("&amp;LOWER(VLOOKUP(A150,$A$15:$E$23,2))&amp;")"</f>
        <v>Indication 6 :  Evaluation du parodonte (adulte)</v>
      </c>
      <c r="B151" s="1"/>
      <c r="C151" s="1"/>
      <c r="D151" s="1"/>
      <c r="E151" s="1"/>
      <c r="F151" s="1"/>
      <c r="G151" s="1"/>
    </row>
    <row r="153" spans="1:7" ht="45" x14ac:dyDescent="0.25">
      <c r="A153" s="4" t="s">
        <v>28</v>
      </c>
      <c r="B153" s="4" t="s">
        <v>22</v>
      </c>
      <c r="C153" s="35" t="s">
        <v>104</v>
      </c>
      <c r="D153" s="35" t="s">
        <v>105</v>
      </c>
      <c r="E153" s="11" t="s">
        <v>8</v>
      </c>
      <c r="F153" s="11" t="s">
        <v>9</v>
      </c>
      <c r="G153" s="37" t="str">
        <f>$G$28</f>
        <v>PDS
()</v>
      </c>
    </row>
    <row r="154" spans="1:7" x14ac:dyDescent="0.25">
      <c r="A154" s="4">
        <v>1</v>
      </c>
      <c r="B154" s="31"/>
      <c r="C154" s="31"/>
      <c r="D154" s="31"/>
      <c r="E154" s="31"/>
      <c r="F154" s="31"/>
      <c r="G154" s="32"/>
    </row>
    <row r="155" spans="1:7" x14ac:dyDescent="0.25">
      <c r="A155" s="4">
        <v>2</v>
      </c>
      <c r="B155" s="31"/>
      <c r="C155" s="31"/>
      <c r="D155" s="31"/>
      <c r="E155" s="31"/>
      <c r="F155" s="31"/>
      <c r="G155" s="32"/>
    </row>
    <row r="156" spans="1:7" x14ac:dyDescent="0.25">
      <c r="A156" s="4">
        <v>3</v>
      </c>
      <c r="B156" s="31"/>
      <c r="C156" s="31"/>
      <c r="D156" s="31"/>
      <c r="E156" s="31"/>
      <c r="F156" s="31"/>
      <c r="G156" s="32"/>
    </row>
    <row r="157" spans="1:7" x14ac:dyDescent="0.25">
      <c r="A157" s="4">
        <v>4</v>
      </c>
      <c r="B157" s="31"/>
      <c r="C157" s="31"/>
      <c r="D157" s="31"/>
      <c r="E157" s="31"/>
      <c r="F157" s="31"/>
      <c r="G157" s="32"/>
    </row>
    <row r="158" spans="1:7" x14ac:dyDescent="0.25">
      <c r="A158" s="4">
        <v>5</v>
      </c>
      <c r="B158" s="31"/>
      <c r="C158" s="31"/>
      <c r="D158" s="31"/>
      <c r="E158" s="31"/>
      <c r="F158" s="31"/>
      <c r="G158" s="32"/>
    </row>
    <row r="159" spans="1:7" x14ac:dyDescent="0.25">
      <c r="A159" s="4">
        <v>6</v>
      </c>
      <c r="B159" s="31"/>
      <c r="C159" s="31"/>
      <c r="D159" s="31"/>
      <c r="E159" s="31"/>
      <c r="F159" s="31"/>
      <c r="G159" s="32"/>
    </row>
    <row r="160" spans="1:7" x14ac:dyDescent="0.25">
      <c r="A160" s="4">
        <v>7</v>
      </c>
      <c r="B160" s="31"/>
      <c r="C160" s="31"/>
      <c r="D160" s="31"/>
      <c r="E160" s="31"/>
      <c r="F160" s="31"/>
      <c r="G160" s="32"/>
    </row>
    <row r="161" spans="1:7" x14ac:dyDescent="0.25">
      <c r="A161" s="4">
        <v>8</v>
      </c>
      <c r="B161" s="31"/>
      <c r="C161" s="31"/>
      <c r="D161" s="31"/>
      <c r="E161" s="31"/>
      <c r="F161" s="31"/>
      <c r="G161" s="32"/>
    </row>
    <row r="162" spans="1:7" x14ac:dyDescent="0.25">
      <c r="A162" s="4">
        <v>9</v>
      </c>
      <c r="B162" s="31"/>
      <c r="C162" s="43"/>
      <c r="D162" s="31"/>
      <c r="E162" s="31"/>
      <c r="F162" s="31"/>
      <c r="G162" s="32"/>
    </row>
    <row r="163" spans="1:7" x14ac:dyDescent="0.25">
      <c r="A163" s="4">
        <v>10</v>
      </c>
      <c r="B163" s="31"/>
      <c r="C163" s="31"/>
      <c r="D163" s="31"/>
      <c r="E163" s="31"/>
      <c r="F163" s="31"/>
      <c r="G163" s="32"/>
    </row>
    <row r="164" spans="1:7" x14ac:dyDescent="0.25">
      <c r="A164" s="4">
        <v>11</v>
      </c>
      <c r="B164" s="31"/>
      <c r="C164" s="31"/>
      <c r="D164" s="31"/>
      <c r="E164" s="31"/>
      <c r="F164" s="31"/>
      <c r="G164" s="32"/>
    </row>
    <row r="165" spans="1:7" x14ac:dyDescent="0.25">
      <c r="A165" s="4">
        <v>12</v>
      </c>
      <c r="B165" s="43"/>
      <c r="C165" s="43"/>
      <c r="D165" s="43"/>
      <c r="E165" s="43"/>
      <c r="F165" s="43"/>
      <c r="G165" s="15"/>
    </row>
    <row r="166" spans="1:7" x14ac:dyDescent="0.25">
      <c r="A166" s="4">
        <v>13</v>
      </c>
      <c r="B166" s="43"/>
      <c r="C166" s="43"/>
      <c r="D166" s="43"/>
      <c r="E166" s="43"/>
      <c r="F166" s="43"/>
      <c r="G166" s="15"/>
    </row>
    <row r="167" spans="1:7" x14ac:dyDescent="0.25">
      <c r="A167" s="4">
        <v>14</v>
      </c>
      <c r="B167" s="43"/>
      <c r="C167" s="43"/>
      <c r="D167" s="43"/>
      <c r="E167" s="43"/>
      <c r="F167" s="43"/>
      <c r="G167" s="15"/>
    </row>
    <row r="168" spans="1:7" x14ac:dyDescent="0.25">
      <c r="A168" s="4">
        <v>15</v>
      </c>
      <c r="B168" s="43"/>
      <c r="C168" s="43"/>
      <c r="D168" s="43"/>
      <c r="E168" s="43"/>
      <c r="F168" s="43"/>
      <c r="G168" s="15"/>
    </row>
    <row r="169" spans="1:7" x14ac:dyDescent="0.25">
      <c r="A169" s="4">
        <v>16</v>
      </c>
      <c r="B169" s="43"/>
      <c r="C169" s="43"/>
      <c r="D169" s="43"/>
      <c r="E169" s="43"/>
      <c r="F169" s="43"/>
      <c r="G169" s="15"/>
    </row>
    <row r="170" spans="1:7" x14ac:dyDescent="0.25">
      <c r="A170" s="4">
        <v>17</v>
      </c>
      <c r="B170" s="43"/>
      <c r="C170" s="43"/>
      <c r="D170" s="43"/>
      <c r="E170" s="43"/>
      <c r="F170" s="43"/>
      <c r="G170" s="15"/>
    </row>
    <row r="171" spans="1:7" x14ac:dyDescent="0.25">
      <c r="A171" s="4">
        <v>18</v>
      </c>
      <c r="B171" s="43"/>
      <c r="C171" s="43"/>
      <c r="D171" s="43"/>
      <c r="E171" s="43"/>
      <c r="F171" s="43"/>
      <c r="G171" s="15"/>
    </row>
    <row r="172" spans="1:7" x14ac:dyDescent="0.25">
      <c r="A172" s="4">
        <v>19</v>
      </c>
      <c r="B172" s="43"/>
      <c r="C172" s="43"/>
      <c r="D172" s="43"/>
      <c r="E172" s="43"/>
      <c r="F172" s="43"/>
      <c r="G172" s="15"/>
    </row>
    <row r="173" spans="1:7" x14ac:dyDescent="0.25">
      <c r="A173" s="4">
        <v>20</v>
      </c>
      <c r="B173" s="43"/>
      <c r="C173" s="43"/>
      <c r="D173" s="43"/>
      <c r="E173" s="43"/>
      <c r="F173" s="43"/>
      <c r="G173" s="15"/>
    </row>
    <row r="175" spans="1:7" x14ac:dyDescent="0.25">
      <c r="A175" s="12">
        <f>(ROW())/25</f>
        <v>7</v>
      </c>
    </row>
    <row r="176" spans="1:7" ht="18.75" x14ac:dyDescent="0.25">
      <c r="A176" s="1" t="str">
        <f>"Indication "&amp;A175&amp;" :  "&amp;VLOOKUP(A175,$A$15:$E$23,3)&amp;" ("&amp;LOWER(VLOOKUP(A175,$A$15:$E$23,2))&amp;")"</f>
        <v>Indication 7 :  Endodontie (adulte)</v>
      </c>
      <c r="B176" s="1"/>
      <c r="C176" s="1"/>
      <c r="D176" s="1"/>
      <c r="E176" s="1"/>
      <c r="F176" s="1"/>
      <c r="G176" s="1"/>
    </row>
    <row r="178" spans="1:7" ht="45" x14ac:dyDescent="0.25">
      <c r="A178" s="4" t="s">
        <v>28</v>
      </c>
      <c r="B178" s="4" t="s">
        <v>22</v>
      </c>
      <c r="C178" s="35" t="s">
        <v>104</v>
      </c>
      <c r="D178" s="35" t="s">
        <v>105</v>
      </c>
      <c r="E178" s="11" t="s">
        <v>8</v>
      </c>
      <c r="F178" s="11" t="s">
        <v>9</v>
      </c>
      <c r="G178" s="37" t="str">
        <f>$G$28</f>
        <v>PDS
()</v>
      </c>
    </row>
    <row r="179" spans="1:7" x14ac:dyDescent="0.25">
      <c r="A179" s="4">
        <v>1</v>
      </c>
      <c r="B179" s="31"/>
      <c r="C179" s="31"/>
      <c r="D179" s="31"/>
      <c r="E179" s="31"/>
      <c r="F179" s="31"/>
      <c r="G179" s="32"/>
    </row>
    <row r="180" spans="1:7" x14ac:dyDescent="0.25">
      <c r="A180" s="4">
        <v>2</v>
      </c>
      <c r="B180" s="31"/>
      <c r="C180" s="31"/>
      <c r="D180" s="31"/>
      <c r="E180" s="31"/>
      <c r="F180" s="31"/>
      <c r="G180" s="32"/>
    </row>
    <row r="181" spans="1:7" x14ac:dyDescent="0.25">
      <c r="A181" s="4">
        <v>3</v>
      </c>
      <c r="B181" s="31"/>
      <c r="C181" s="31"/>
      <c r="D181" s="31"/>
      <c r="E181" s="31"/>
      <c r="F181" s="31"/>
      <c r="G181" s="32"/>
    </row>
    <row r="182" spans="1:7" x14ac:dyDescent="0.25">
      <c r="A182" s="4">
        <v>4</v>
      </c>
      <c r="B182" s="31"/>
      <c r="C182" s="31"/>
      <c r="D182" s="31"/>
      <c r="E182" s="31"/>
      <c r="F182" s="31"/>
      <c r="G182" s="32"/>
    </row>
    <row r="183" spans="1:7" x14ac:dyDescent="0.25">
      <c r="A183" s="4">
        <v>5</v>
      </c>
      <c r="B183" s="31"/>
      <c r="C183" s="31"/>
      <c r="D183" s="31"/>
      <c r="E183" s="31"/>
      <c r="F183" s="31"/>
      <c r="G183" s="32"/>
    </row>
    <row r="184" spans="1:7" x14ac:dyDescent="0.25">
      <c r="A184" s="4">
        <v>6</v>
      </c>
      <c r="B184" s="31"/>
      <c r="C184" s="31"/>
      <c r="D184" s="31"/>
      <c r="E184" s="31"/>
      <c r="F184" s="31"/>
      <c r="G184" s="32"/>
    </row>
    <row r="185" spans="1:7" x14ac:dyDescent="0.25">
      <c r="A185" s="4">
        <v>7</v>
      </c>
      <c r="B185" s="31"/>
      <c r="C185" s="31"/>
      <c r="D185" s="31"/>
      <c r="E185" s="31"/>
      <c r="F185" s="31"/>
      <c r="G185" s="32"/>
    </row>
    <row r="186" spans="1:7" x14ac:dyDescent="0.25">
      <c r="A186" s="4">
        <v>8</v>
      </c>
      <c r="B186" s="31"/>
      <c r="C186" s="31"/>
      <c r="D186" s="31"/>
      <c r="E186" s="31"/>
      <c r="F186" s="31"/>
      <c r="G186" s="32"/>
    </row>
    <row r="187" spans="1:7" x14ac:dyDescent="0.25">
      <c r="A187" s="4">
        <v>9</v>
      </c>
      <c r="B187" s="31"/>
      <c r="C187" s="43"/>
      <c r="D187" s="31"/>
      <c r="E187" s="31"/>
      <c r="F187" s="31"/>
      <c r="G187" s="32"/>
    </row>
    <row r="188" spans="1:7" x14ac:dyDescent="0.25">
      <c r="A188" s="4">
        <v>10</v>
      </c>
      <c r="B188" s="31"/>
      <c r="C188" s="31"/>
      <c r="D188" s="31"/>
      <c r="E188" s="31"/>
      <c r="F188" s="31"/>
      <c r="G188" s="32"/>
    </row>
    <row r="189" spans="1:7" x14ac:dyDescent="0.25">
      <c r="A189" s="4">
        <v>11</v>
      </c>
      <c r="B189" s="31"/>
      <c r="C189" s="31"/>
      <c r="D189" s="31"/>
      <c r="E189" s="31"/>
      <c r="F189" s="31"/>
      <c r="G189" s="32"/>
    </row>
    <row r="190" spans="1:7" x14ac:dyDescent="0.25">
      <c r="A190" s="4">
        <v>12</v>
      </c>
      <c r="B190" s="43"/>
      <c r="C190" s="43"/>
      <c r="D190" s="43"/>
      <c r="E190" s="43"/>
      <c r="F190" s="43"/>
      <c r="G190" s="15"/>
    </row>
    <row r="191" spans="1:7" x14ac:dyDescent="0.25">
      <c r="A191" s="4">
        <v>13</v>
      </c>
      <c r="B191" s="43"/>
      <c r="C191" s="43"/>
      <c r="D191" s="43"/>
      <c r="E191" s="43"/>
      <c r="F191" s="43"/>
      <c r="G191" s="15"/>
    </row>
    <row r="192" spans="1:7" x14ac:dyDescent="0.25">
      <c r="A192" s="4">
        <v>14</v>
      </c>
      <c r="B192" s="43"/>
      <c r="C192" s="43"/>
      <c r="D192" s="43"/>
      <c r="E192" s="43"/>
      <c r="F192" s="43"/>
      <c r="G192" s="15"/>
    </row>
    <row r="193" spans="1:7" x14ac:dyDescent="0.25">
      <c r="A193" s="4">
        <v>15</v>
      </c>
      <c r="B193" s="43"/>
      <c r="C193" s="43"/>
      <c r="D193" s="43"/>
      <c r="E193" s="43"/>
      <c r="F193" s="43"/>
      <c r="G193" s="15"/>
    </row>
    <row r="194" spans="1:7" x14ac:dyDescent="0.25">
      <c r="A194" s="4">
        <v>16</v>
      </c>
      <c r="B194" s="43"/>
      <c r="C194" s="43"/>
      <c r="D194" s="43"/>
      <c r="E194" s="43"/>
      <c r="F194" s="43"/>
      <c r="G194" s="15"/>
    </row>
    <row r="195" spans="1:7" x14ac:dyDescent="0.25">
      <c r="A195" s="4">
        <v>17</v>
      </c>
      <c r="B195" s="43"/>
      <c r="C195" s="43"/>
      <c r="D195" s="43"/>
      <c r="E195" s="43"/>
      <c r="F195" s="43"/>
      <c r="G195" s="15"/>
    </row>
    <row r="196" spans="1:7" x14ac:dyDescent="0.25">
      <c r="A196" s="4">
        <v>18</v>
      </c>
      <c r="B196" s="43"/>
      <c r="C196" s="43"/>
      <c r="D196" s="43"/>
      <c r="E196" s="43"/>
      <c r="F196" s="43"/>
      <c r="G196" s="15"/>
    </row>
    <row r="197" spans="1:7" x14ac:dyDescent="0.25">
      <c r="A197" s="4">
        <v>19</v>
      </c>
      <c r="B197" s="43"/>
      <c r="C197" s="43"/>
      <c r="D197" s="43"/>
      <c r="E197" s="43"/>
      <c r="F197" s="43"/>
      <c r="G197" s="15"/>
    </row>
    <row r="198" spans="1:7" x14ac:dyDescent="0.25">
      <c r="A198" s="4">
        <v>20</v>
      </c>
      <c r="B198" s="43"/>
      <c r="C198" s="43"/>
      <c r="D198" s="43"/>
      <c r="E198" s="43"/>
      <c r="F198" s="43"/>
      <c r="G198" s="15"/>
    </row>
    <row r="200" spans="1:7" x14ac:dyDescent="0.25">
      <c r="A200" s="12">
        <f>(ROW())/25</f>
        <v>8</v>
      </c>
    </row>
    <row r="201" spans="1:7" ht="18.75" x14ac:dyDescent="0.25">
      <c r="A201" s="1" t="str">
        <f>"Indication "&amp;A200&amp;" :  "&amp;VLOOKUP(A200,$A$15:$E$23,3)&amp;" ("&amp;LOWER(VLOOKUP(A200,$A$15:$E$23,2))&amp;")"</f>
        <v>Indication 8 :  Dent incluse (enfant 12 ans env.)</v>
      </c>
      <c r="B201" s="1"/>
      <c r="C201" s="1"/>
      <c r="D201" s="1"/>
      <c r="E201" s="1"/>
      <c r="F201" s="1"/>
      <c r="G201" s="1"/>
    </row>
    <row r="203" spans="1:7" ht="45" x14ac:dyDescent="0.25">
      <c r="A203" s="4" t="s">
        <v>28</v>
      </c>
      <c r="B203" s="4" t="s">
        <v>22</v>
      </c>
      <c r="C203" s="35" t="s">
        <v>104</v>
      </c>
      <c r="D203" s="35" t="s">
        <v>105</v>
      </c>
      <c r="E203" s="11" t="s">
        <v>8</v>
      </c>
      <c r="F203" s="11" t="s">
        <v>9</v>
      </c>
      <c r="G203" s="37" t="str">
        <f>$G$28</f>
        <v>PDS
()</v>
      </c>
    </row>
    <row r="204" spans="1:7" x14ac:dyDescent="0.25">
      <c r="A204" s="4">
        <v>1</v>
      </c>
      <c r="B204" s="31"/>
      <c r="C204" s="31"/>
      <c r="D204" s="31"/>
      <c r="E204" s="31"/>
      <c r="F204" s="31"/>
      <c r="G204" s="31"/>
    </row>
    <row r="205" spans="1:7" x14ac:dyDescent="0.25">
      <c r="A205" s="4">
        <v>2</v>
      </c>
      <c r="B205" s="31"/>
      <c r="C205" s="31"/>
      <c r="D205" s="31"/>
      <c r="E205" s="31"/>
      <c r="F205" s="31"/>
      <c r="G205" s="31"/>
    </row>
    <row r="206" spans="1:7" x14ac:dyDescent="0.25">
      <c r="A206" s="4">
        <v>3</v>
      </c>
      <c r="B206" s="31"/>
      <c r="C206" s="31"/>
      <c r="D206" s="31"/>
      <c r="E206" s="31"/>
      <c r="F206" s="31"/>
      <c r="G206" s="31"/>
    </row>
    <row r="207" spans="1:7" x14ac:dyDescent="0.25">
      <c r="A207" s="4">
        <v>4</v>
      </c>
      <c r="B207" s="31"/>
      <c r="C207" s="31"/>
      <c r="D207" s="31"/>
      <c r="E207" s="31"/>
      <c r="F207" s="31"/>
      <c r="G207" s="31"/>
    </row>
    <row r="208" spans="1:7" x14ac:dyDescent="0.25">
      <c r="A208" s="4">
        <v>5</v>
      </c>
      <c r="B208" s="31"/>
      <c r="C208" s="31"/>
      <c r="D208" s="31"/>
      <c r="E208" s="31"/>
      <c r="F208" s="31"/>
      <c r="G208" s="31"/>
    </row>
    <row r="209" spans="1:7" x14ac:dyDescent="0.25">
      <c r="A209" s="4">
        <v>6</v>
      </c>
      <c r="B209" s="31"/>
      <c r="C209" s="31"/>
      <c r="D209" s="31"/>
      <c r="E209" s="31"/>
      <c r="F209" s="31"/>
      <c r="G209" s="31"/>
    </row>
    <row r="210" spans="1:7" x14ac:dyDescent="0.25">
      <c r="A210" s="4">
        <v>7</v>
      </c>
      <c r="B210" s="31"/>
      <c r="C210" s="31"/>
      <c r="D210" s="31"/>
      <c r="E210" s="31"/>
      <c r="F210" s="31"/>
      <c r="G210" s="31"/>
    </row>
    <row r="211" spans="1:7" x14ac:dyDescent="0.25">
      <c r="A211" s="4">
        <v>8</v>
      </c>
      <c r="B211" s="31"/>
      <c r="C211" s="31"/>
      <c r="D211" s="31"/>
      <c r="E211" s="31"/>
      <c r="F211" s="31"/>
      <c r="G211" s="31"/>
    </row>
    <row r="212" spans="1:7" x14ac:dyDescent="0.25">
      <c r="A212" s="4">
        <v>9</v>
      </c>
      <c r="B212" s="31"/>
      <c r="C212" s="43"/>
      <c r="D212" s="31"/>
      <c r="E212" s="31"/>
      <c r="F212" s="31"/>
      <c r="G212" s="31"/>
    </row>
    <row r="213" spans="1:7" x14ac:dyDescent="0.25">
      <c r="A213" s="4">
        <v>10</v>
      </c>
      <c r="B213" s="31"/>
      <c r="C213" s="31"/>
      <c r="D213" s="31"/>
      <c r="E213" s="31"/>
      <c r="F213" s="31"/>
      <c r="G213" s="31"/>
    </row>
    <row r="214" spans="1:7" x14ac:dyDescent="0.25">
      <c r="A214" s="4">
        <v>11</v>
      </c>
      <c r="B214" s="31"/>
      <c r="C214" s="31"/>
      <c r="D214" s="31"/>
      <c r="E214" s="31"/>
      <c r="F214" s="31"/>
      <c r="G214" s="31"/>
    </row>
    <row r="215" spans="1:7" x14ac:dyDescent="0.25">
      <c r="A215" s="4">
        <v>12</v>
      </c>
      <c r="B215" s="43"/>
      <c r="C215" s="43"/>
      <c r="D215" s="43"/>
      <c r="E215" s="43"/>
      <c r="F215" s="43"/>
      <c r="G215" s="43"/>
    </row>
    <row r="216" spans="1:7" x14ac:dyDescent="0.25">
      <c r="A216" s="4">
        <v>13</v>
      </c>
      <c r="B216" s="43"/>
      <c r="C216" s="43"/>
      <c r="D216" s="43"/>
      <c r="E216" s="43"/>
      <c r="F216" s="43"/>
      <c r="G216" s="43"/>
    </row>
    <row r="217" spans="1:7" x14ac:dyDescent="0.25">
      <c r="A217" s="4">
        <v>14</v>
      </c>
      <c r="B217" s="43"/>
      <c r="C217" s="43"/>
      <c r="D217" s="43"/>
      <c r="E217" s="43"/>
      <c r="F217" s="43"/>
      <c r="G217" s="43"/>
    </row>
    <row r="218" spans="1:7" x14ac:dyDescent="0.25">
      <c r="A218" s="4">
        <v>15</v>
      </c>
      <c r="B218" s="43"/>
      <c r="C218" s="43"/>
      <c r="D218" s="43"/>
      <c r="E218" s="43"/>
      <c r="F218" s="43"/>
      <c r="G218" s="43"/>
    </row>
    <row r="219" spans="1:7" x14ac:dyDescent="0.25">
      <c r="A219" s="4">
        <v>16</v>
      </c>
      <c r="B219" s="43"/>
      <c r="C219" s="43"/>
      <c r="D219" s="43"/>
      <c r="E219" s="43"/>
      <c r="F219" s="43"/>
      <c r="G219" s="43"/>
    </row>
    <row r="220" spans="1:7" x14ac:dyDescent="0.25">
      <c r="A220" s="4">
        <v>17</v>
      </c>
      <c r="B220" s="43"/>
      <c r="C220" s="43"/>
      <c r="D220" s="43"/>
      <c r="E220" s="43"/>
      <c r="F220" s="43"/>
      <c r="G220" s="43"/>
    </row>
    <row r="221" spans="1:7" x14ac:dyDescent="0.25">
      <c r="A221" s="4">
        <v>18</v>
      </c>
      <c r="B221" s="43"/>
      <c r="C221" s="43"/>
      <c r="D221" s="43"/>
      <c r="E221" s="43"/>
      <c r="F221" s="43"/>
      <c r="G221" s="43"/>
    </row>
    <row r="222" spans="1:7" x14ac:dyDescent="0.25">
      <c r="A222" s="4">
        <v>19</v>
      </c>
      <c r="B222" s="43"/>
      <c r="C222" s="43"/>
      <c r="D222" s="43"/>
      <c r="E222" s="43"/>
      <c r="F222" s="43"/>
      <c r="G222" s="43"/>
    </row>
    <row r="223" spans="1:7" x14ac:dyDescent="0.25">
      <c r="A223" s="4">
        <v>20</v>
      </c>
      <c r="B223" s="43"/>
      <c r="C223" s="43"/>
      <c r="D223" s="43"/>
      <c r="E223" s="43"/>
      <c r="F223" s="43"/>
      <c r="G223" s="43"/>
    </row>
    <row r="225" spans="1:7" x14ac:dyDescent="0.25">
      <c r="A225" s="12">
        <f>(ROW())/25</f>
        <v>9</v>
      </c>
    </row>
    <row r="226" spans="1:7" ht="18.75" x14ac:dyDescent="0.25">
      <c r="A226" s="1" t="str">
        <f>"Indication "&amp;A225&amp;" :  "&amp;VLOOKUP(A225,$A$15:$E$23,3)&amp;" ("&amp;LOWER(VLOOKUP(A225,$A$15:$E$23,2))&amp;")"</f>
        <v>Indication 9 :  Fente palatine (enfant 8 - 10 ans)</v>
      </c>
      <c r="B226" s="1"/>
      <c r="C226" s="1"/>
      <c r="D226" s="1"/>
      <c r="E226" s="1"/>
      <c r="F226" s="1"/>
      <c r="G226" s="1"/>
    </row>
    <row r="228" spans="1:7" ht="45" x14ac:dyDescent="0.25">
      <c r="A228" s="4" t="s">
        <v>28</v>
      </c>
      <c r="B228" s="4" t="s">
        <v>22</v>
      </c>
      <c r="C228" s="35" t="s">
        <v>104</v>
      </c>
      <c r="D228" s="35" t="s">
        <v>105</v>
      </c>
      <c r="E228" s="11" t="s">
        <v>8</v>
      </c>
      <c r="F228" s="11" t="s">
        <v>9</v>
      </c>
      <c r="G228" s="37" t="str">
        <f>$G$28</f>
        <v>PDS
()</v>
      </c>
    </row>
    <row r="229" spans="1:7" x14ac:dyDescent="0.25">
      <c r="A229" s="4">
        <v>1</v>
      </c>
      <c r="B229" s="31"/>
      <c r="C229" s="31"/>
      <c r="D229" s="31"/>
      <c r="E229" s="31"/>
      <c r="F229" s="31"/>
      <c r="G229" s="31"/>
    </row>
    <row r="230" spans="1:7" x14ac:dyDescent="0.25">
      <c r="A230" s="4">
        <v>2</v>
      </c>
      <c r="B230" s="31"/>
      <c r="C230" s="31"/>
      <c r="D230" s="31"/>
      <c r="E230" s="31"/>
      <c r="F230" s="31"/>
      <c r="G230" s="31"/>
    </row>
    <row r="231" spans="1:7" x14ac:dyDescent="0.25">
      <c r="A231" s="4">
        <v>3</v>
      </c>
      <c r="B231" s="31"/>
      <c r="C231" s="31"/>
      <c r="D231" s="31"/>
      <c r="E231" s="31"/>
      <c r="F231" s="31"/>
      <c r="G231" s="31"/>
    </row>
    <row r="232" spans="1:7" x14ac:dyDescent="0.25">
      <c r="A232" s="4">
        <v>4</v>
      </c>
      <c r="B232" s="31"/>
      <c r="C232" s="31"/>
      <c r="D232" s="31"/>
      <c r="E232" s="31"/>
      <c r="F232" s="31"/>
      <c r="G232" s="31"/>
    </row>
    <row r="233" spans="1:7" x14ac:dyDescent="0.25">
      <c r="A233" s="4">
        <v>5</v>
      </c>
      <c r="B233" s="31"/>
      <c r="C233" s="31"/>
      <c r="D233" s="31"/>
      <c r="E233" s="31"/>
      <c r="F233" s="31"/>
      <c r="G233" s="31"/>
    </row>
    <row r="234" spans="1:7" x14ac:dyDescent="0.25">
      <c r="A234" s="4">
        <v>6</v>
      </c>
      <c r="B234" s="31"/>
      <c r="C234" s="31"/>
      <c r="D234" s="31"/>
      <c r="E234" s="31"/>
      <c r="F234" s="31"/>
      <c r="G234" s="31"/>
    </row>
    <row r="235" spans="1:7" x14ac:dyDescent="0.25">
      <c r="A235" s="4">
        <v>7</v>
      </c>
      <c r="B235" s="31"/>
      <c r="C235" s="31"/>
      <c r="D235" s="31"/>
      <c r="E235" s="31"/>
      <c r="F235" s="31"/>
      <c r="G235" s="31"/>
    </row>
    <row r="236" spans="1:7" x14ac:dyDescent="0.25">
      <c r="A236" s="4">
        <v>8</v>
      </c>
      <c r="B236" s="31"/>
      <c r="C236" s="31"/>
      <c r="D236" s="31"/>
      <c r="E236" s="31"/>
      <c r="F236" s="31"/>
      <c r="G236" s="31"/>
    </row>
    <row r="237" spans="1:7" x14ac:dyDescent="0.25">
      <c r="A237" s="4">
        <v>9</v>
      </c>
      <c r="B237" s="31"/>
      <c r="C237" s="43"/>
      <c r="D237" s="31"/>
      <c r="E237" s="31"/>
      <c r="F237" s="31"/>
      <c r="G237" s="31"/>
    </row>
    <row r="238" spans="1:7" x14ac:dyDescent="0.25">
      <c r="A238" s="4">
        <v>10</v>
      </c>
      <c r="B238" s="31"/>
      <c r="C238" s="31"/>
      <c r="D238" s="31"/>
      <c r="E238" s="31"/>
      <c r="F238" s="31"/>
      <c r="G238" s="31"/>
    </row>
    <row r="239" spans="1:7" x14ac:dyDescent="0.25">
      <c r="A239" s="4">
        <v>11</v>
      </c>
      <c r="B239" s="31"/>
      <c r="C239" s="31"/>
      <c r="D239" s="31"/>
      <c r="E239" s="31"/>
      <c r="F239" s="31"/>
      <c r="G239" s="31"/>
    </row>
    <row r="240" spans="1:7" x14ac:dyDescent="0.25">
      <c r="A240" s="4">
        <v>12</v>
      </c>
      <c r="B240" s="43"/>
      <c r="C240" s="43"/>
      <c r="D240" s="43"/>
      <c r="E240" s="43"/>
      <c r="F240" s="43"/>
      <c r="G240" s="43"/>
    </row>
    <row r="241" spans="1:7" x14ac:dyDescent="0.25">
      <c r="A241" s="4">
        <v>13</v>
      </c>
      <c r="B241" s="43"/>
      <c r="C241" s="43"/>
      <c r="D241" s="43"/>
      <c r="E241" s="43"/>
      <c r="F241" s="43"/>
      <c r="G241" s="43"/>
    </row>
    <row r="242" spans="1:7" x14ac:dyDescent="0.25">
      <c r="A242" s="4">
        <v>14</v>
      </c>
      <c r="B242" s="43"/>
      <c r="C242" s="43"/>
      <c r="D242" s="43"/>
      <c r="E242" s="43"/>
      <c r="F242" s="43"/>
      <c r="G242" s="43"/>
    </row>
    <row r="243" spans="1:7" x14ac:dyDescent="0.25">
      <c r="A243" s="4">
        <v>15</v>
      </c>
      <c r="B243" s="43"/>
      <c r="C243" s="43"/>
      <c r="D243" s="43"/>
      <c r="E243" s="43"/>
      <c r="F243" s="43"/>
      <c r="G243" s="43"/>
    </row>
    <row r="244" spans="1:7" x14ac:dyDescent="0.25">
      <c r="A244" s="4">
        <v>16</v>
      </c>
      <c r="B244" s="43"/>
      <c r="C244" s="43"/>
      <c r="D244" s="43"/>
      <c r="E244" s="43"/>
      <c r="F244" s="43"/>
      <c r="G244" s="43"/>
    </row>
    <row r="245" spans="1:7" x14ac:dyDescent="0.25">
      <c r="A245" s="4">
        <v>17</v>
      </c>
      <c r="B245" s="43"/>
      <c r="C245" s="43"/>
      <c r="D245" s="43"/>
      <c r="E245" s="43"/>
      <c r="F245" s="43"/>
      <c r="G245" s="43"/>
    </row>
    <row r="246" spans="1:7" x14ac:dyDescent="0.25">
      <c r="A246" s="4">
        <v>18</v>
      </c>
      <c r="B246" s="43"/>
      <c r="C246" s="43"/>
      <c r="D246" s="43"/>
      <c r="E246" s="43"/>
      <c r="F246" s="43"/>
      <c r="G246" s="43"/>
    </row>
    <row r="247" spans="1:7" x14ac:dyDescent="0.25">
      <c r="A247" s="4">
        <v>19</v>
      </c>
      <c r="B247" s="43"/>
      <c r="C247" s="43"/>
      <c r="D247" s="43"/>
      <c r="E247" s="43"/>
      <c r="F247" s="43"/>
      <c r="G247" s="43"/>
    </row>
    <row r="248" spans="1:7" x14ac:dyDescent="0.25">
      <c r="A248" s="4">
        <v>20</v>
      </c>
      <c r="B248" s="43"/>
      <c r="C248" s="43"/>
      <c r="D248" s="43"/>
      <c r="E248" s="43"/>
      <c r="F248" s="43"/>
      <c r="G248" s="43"/>
    </row>
  </sheetData>
  <sheetProtection sheet="1" objects="1" scenarios="1"/>
  <mergeCells count="20">
    <mergeCell ref="C19:E19"/>
    <mergeCell ref="C20:E20"/>
    <mergeCell ref="C21:E21"/>
    <mergeCell ref="C22:E22"/>
    <mergeCell ref="C23:E23"/>
    <mergeCell ref="C15:E15"/>
    <mergeCell ref="C16:E16"/>
    <mergeCell ref="C17:E17"/>
    <mergeCell ref="C18:E18"/>
    <mergeCell ref="C14:E14"/>
    <mergeCell ref="D7:L7"/>
    <mergeCell ref="D8:L8"/>
    <mergeCell ref="D9:L9"/>
    <mergeCell ref="B5:C5"/>
    <mergeCell ref="B6:C6"/>
    <mergeCell ref="B7:C7"/>
    <mergeCell ref="B8:C8"/>
    <mergeCell ref="B9:C9"/>
    <mergeCell ref="D5:L5"/>
    <mergeCell ref="D6:L6"/>
  </mergeCells>
  <hyperlinks>
    <hyperlink ref="C15:E15" location="Indic1" display="Implant unitaire sans guide, sans sinuslift" xr:uid="{00000000-0004-0000-0300-000000000000}"/>
    <hyperlink ref="C16:E16" location="Indic2" display="Implant multiple avec guide, sans sinuslift" xr:uid="{00000000-0004-0000-0300-000001000000}"/>
    <hyperlink ref="C17:E17" location="Indic3" display="Implant maxillaire avec sinuslift" xr:uid="{00000000-0004-0000-0300-000002000000}"/>
    <hyperlink ref="C18:E18" location="Indic4" display="Exodontie : dents de sagesse bilatérales" xr:uid="{00000000-0004-0000-0300-000003000000}"/>
    <hyperlink ref="C19:E19" location="Indic5" display="Exodontie : dent incluse unitaire" xr:uid="{00000000-0004-0000-0300-000004000000}"/>
    <hyperlink ref="C20:E20" location="Indic6" display="Evaluation du parodonte" xr:uid="{00000000-0004-0000-0300-000005000000}"/>
    <hyperlink ref="C21:E21" location="Indic7" display="Endodontie" xr:uid="{00000000-0004-0000-0300-000006000000}"/>
    <hyperlink ref="C22:E22" location="Indic8" display="Dent incluse" xr:uid="{00000000-0004-0000-0300-000007000000}"/>
    <hyperlink ref="C23:E23" location="Indic9" display="Fente palatine" xr:uid="{00000000-0004-0000-0300-000008000000}"/>
  </hyperlink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636FA-4591-4A3B-ABB8-22955D8CBD45}">
  <sheetPr codeName="Feuil32"/>
  <dimension ref="A1:S248"/>
  <sheetViews>
    <sheetView workbookViewId="0">
      <selection activeCell="F14" sqref="F14"/>
    </sheetView>
  </sheetViews>
  <sheetFormatPr baseColWidth="10" defaultColWidth="11.42578125" defaultRowHeight="15" x14ac:dyDescent="0.25"/>
  <cols>
    <col min="1" max="1" width="6.7109375" style="2" customWidth="1"/>
    <col min="2" max="12" width="16.7109375" style="2" customWidth="1"/>
    <col min="13" max="14" width="11.42578125" style="2" customWidth="1"/>
    <col min="15" max="16384" width="11.42578125" style="2"/>
  </cols>
  <sheetData>
    <row r="1" spans="1:19" s="46" customFormat="1" ht="23.25" x14ac:dyDescent="0.25">
      <c r="A1" s="46" t="str">
        <f>"Recueil des données dosimétriques : installation 2 ("&amp;'1 - Infos générales'!C22&amp;" "&amp;'1 - Infos générales'!D22&amp;", "&amp;'1 - Infos générales'!E22&amp;")"</f>
        <v>Recueil des données dosimétriques : installation 2 ( , )</v>
      </c>
      <c r="F1" s="47"/>
    </row>
    <row r="3" spans="1:19" s="1" customFormat="1" ht="18.75" customHeight="1" x14ac:dyDescent="0.25">
      <c r="A3" s="1" t="s">
        <v>20</v>
      </c>
      <c r="E3" s="58" t="s">
        <v>166</v>
      </c>
    </row>
    <row r="5" spans="1:19" ht="20.100000000000001" customHeight="1" x14ac:dyDescent="0.25">
      <c r="B5" s="74" t="s">
        <v>40</v>
      </c>
      <c r="C5" s="74"/>
      <c r="D5" s="78" t="s">
        <v>108</v>
      </c>
      <c r="E5" s="83"/>
      <c r="F5" s="83"/>
      <c r="G5" s="83"/>
      <c r="H5" s="83"/>
      <c r="I5" s="83"/>
      <c r="J5" s="83"/>
      <c r="K5" s="83"/>
      <c r="L5" s="79"/>
    </row>
    <row r="6" spans="1:19" ht="35.1" customHeight="1" x14ac:dyDescent="0.25">
      <c r="B6" s="74" t="s">
        <v>109</v>
      </c>
      <c r="C6" s="74"/>
      <c r="D6" s="78" t="s">
        <v>110</v>
      </c>
      <c r="E6" s="83"/>
      <c r="F6" s="83"/>
      <c r="G6" s="83"/>
      <c r="H6" s="83"/>
      <c r="I6" s="83"/>
      <c r="J6" s="83"/>
      <c r="K6" s="83"/>
      <c r="L6" s="79"/>
    </row>
    <row r="7" spans="1:19" ht="20.100000000000001" customHeight="1" x14ac:dyDescent="0.25">
      <c r="B7" s="74" t="s">
        <v>21</v>
      </c>
      <c r="C7" s="74"/>
      <c r="D7" s="78" t="s">
        <v>41</v>
      </c>
      <c r="E7" s="83"/>
      <c r="F7" s="83"/>
      <c r="G7" s="83"/>
      <c r="H7" s="83"/>
      <c r="I7" s="83"/>
      <c r="J7" s="83"/>
      <c r="K7" s="83"/>
      <c r="L7" s="79"/>
    </row>
    <row r="8" spans="1:19" ht="35.1" customHeight="1" x14ac:dyDescent="0.25">
      <c r="B8" s="74" t="s">
        <v>4</v>
      </c>
      <c r="C8" s="74"/>
      <c r="D8" s="78" t="s">
        <v>43</v>
      </c>
      <c r="E8" s="83"/>
      <c r="F8" s="83"/>
      <c r="G8" s="83"/>
      <c r="H8" s="83"/>
      <c r="I8" s="83"/>
      <c r="J8" s="83"/>
      <c r="K8" s="83"/>
      <c r="L8" s="79"/>
    </row>
    <row r="9" spans="1:19" ht="50.1" customHeight="1" x14ac:dyDescent="0.25">
      <c r="B9" s="74" t="s">
        <v>111</v>
      </c>
      <c r="C9" s="74"/>
      <c r="D9" s="78" t="s">
        <v>112</v>
      </c>
      <c r="E9" s="83"/>
      <c r="F9" s="83"/>
      <c r="G9" s="83"/>
      <c r="H9" s="83"/>
      <c r="I9" s="83"/>
      <c r="J9" s="83"/>
      <c r="K9" s="83"/>
      <c r="L9" s="79"/>
    </row>
    <row r="12" spans="1:19" s="39" customFormat="1" ht="18.75" customHeight="1" x14ac:dyDescent="0.25">
      <c r="A12" s="39" t="s">
        <v>106</v>
      </c>
    </row>
    <row r="13" spans="1:19" x14ac:dyDescent="0.25">
      <c r="A13" s="13"/>
      <c r="B13" s="13"/>
      <c r="C13" s="13"/>
      <c r="D13" s="13"/>
      <c r="E13" s="13"/>
      <c r="F13" s="13"/>
      <c r="G13" s="13"/>
      <c r="H13" s="13"/>
      <c r="I13" s="13"/>
      <c r="J13" s="13"/>
    </row>
    <row r="14" spans="1:19" ht="39.950000000000003" customHeight="1" x14ac:dyDescent="0.25">
      <c r="A14" s="13"/>
      <c r="B14" s="41" t="s">
        <v>6</v>
      </c>
      <c r="C14" s="85" t="s">
        <v>3</v>
      </c>
      <c r="D14" s="85"/>
      <c r="E14" s="85"/>
      <c r="L14" s="12" t="s">
        <v>116</v>
      </c>
      <c r="M14" s="12" t="s">
        <v>117</v>
      </c>
      <c r="N14" s="12" t="s">
        <v>118</v>
      </c>
      <c r="O14" s="12" t="s">
        <v>119</v>
      </c>
      <c r="P14" s="12" t="s">
        <v>114</v>
      </c>
      <c r="Q14" s="12" t="s">
        <v>115</v>
      </c>
      <c r="R14" s="12" t="s">
        <v>120</v>
      </c>
      <c r="S14" s="12" t="s">
        <v>121</v>
      </c>
    </row>
    <row r="15" spans="1:19" x14ac:dyDescent="0.25">
      <c r="A15" s="14">
        <v>1</v>
      </c>
      <c r="B15" s="42" t="s">
        <v>35</v>
      </c>
      <c r="C15" s="84" t="s">
        <v>29</v>
      </c>
      <c r="D15" s="84"/>
      <c r="E15" s="84"/>
      <c r="L15" s="12">
        <f ca="1">COUNTA(INDIRECT(ADDRESS(4+25*$A15,COLUMN()-5)&amp;":"&amp;ADDRESS(23+25*$A15,COLUMN()-5)))</f>
        <v>0</v>
      </c>
      <c r="M15" s="12" t="str">
        <f ca="1">IFERROR(AVERAGE(INDIRECT(ADDRESS(4+25*$A15,COLUMN()-10)&amp;":"&amp;ADDRESS(23+25*$A15,COLUMN()-10))),"")</f>
        <v/>
      </c>
      <c r="N15" s="12" t="str">
        <f ca="1">IFERROR(AVERAGE(INDIRECT(ADDRESS(4+25*$A15,COLUMN()-10)&amp;":"&amp;ADDRESS(23+25*$A15,COLUMN()-10))),"")</f>
        <v/>
      </c>
      <c r="O15" s="12" t="str">
        <f t="shared" ref="M15:O23" ca="1" si="0">IFERROR(AVERAGE(INDIRECT(ADDRESS(4+25*$A15,COLUMN()-10)&amp;":"&amp;ADDRESS(23+25*$A15,COLUMN()-10))),"")</f>
        <v/>
      </c>
      <c r="P15" s="12" t="str">
        <f t="shared" ref="P15:P23" ca="1" si="1">IFERROR((20-(COUNTIF(INDIRECT(ADDRESS(4+25*$A15,COLUMN()-10)&amp;":"&amp;ADDRESS(23+25*$A15,COLUMN()-10)),"")+COUNTIF(INDIRECT(ADDRESS(4+25*$A15,COLUMN()-10)&amp;":"&amp;ADDRESS(23+25*$A15,COLUMN()-10)),"non")))/L15*100,"")</f>
        <v/>
      </c>
      <c r="Q15" s="12" t="str">
        <f t="shared" ref="Q15:Q23" ca="1" si="2">IFERROR(MEDIAN(INDIRECT(ADDRESS(4+25*$A15,COLUMN()-10)&amp;":"&amp;ADDRESS(23+25*$A15,COLUMN()-10))),"")</f>
        <v/>
      </c>
      <c r="R15" s="12" t="str">
        <f ca="1">IF(ISNUMBER(Q15),MIN(INDIRECT(ADDRESS(4+25*$A15,COLUMN()-11)&amp;":"&amp;ADDRESS(23+25*$A15,COLUMN()-11))),"")</f>
        <v/>
      </c>
      <c r="S15" s="12" t="str">
        <f ca="1">IF(ISNUMBER(Q15),MAX(INDIRECT(ADDRESS(4+25*$A15,COLUMN()-12)&amp;":"&amp;ADDRESS(23+25*$A15,COLUMN()-12))),"")</f>
        <v/>
      </c>
    </row>
    <row r="16" spans="1:19" x14ac:dyDescent="0.25">
      <c r="A16" s="14">
        <v>2</v>
      </c>
      <c r="B16" s="42" t="s">
        <v>35</v>
      </c>
      <c r="C16" s="84" t="s">
        <v>30</v>
      </c>
      <c r="D16" s="84"/>
      <c r="E16" s="84"/>
      <c r="L16" s="12">
        <f t="shared" ref="L16:L23" ca="1" si="3">COUNTA(INDIRECT(ADDRESS(4+25*$A16,COLUMN()-5)&amp;":"&amp;ADDRESS(23+25*$A16,COLUMN()-5)))</f>
        <v>2</v>
      </c>
      <c r="M16" s="12" t="str">
        <f t="shared" ca="1" si="0"/>
        <v/>
      </c>
      <c r="N16" s="12" t="str">
        <f t="shared" ca="1" si="0"/>
        <v/>
      </c>
      <c r="O16" s="12" t="str">
        <f t="shared" ca="1" si="0"/>
        <v/>
      </c>
      <c r="P16" s="12">
        <f t="shared" ca="1" si="1"/>
        <v>0</v>
      </c>
      <c r="Q16" s="12">
        <f t="shared" ca="1" si="2"/>
        <v>15</v>
      </c>
      <c r="R16" s="12">
        <f t="shared" ref="R16:R23" ca="1" si="4">IF(ISNUMBER(Q16),MIN(INDIRECT(ADDRESS(4+25*$A16,COLUMN()-11)&amp;":"&amp;ADDRESS(23+25*$A16,COLUMN()-11))),"")</f>
        <v>10</v>
      </c>
      <c r="S16" s="12">
        <f t="shared" ref="S16:S23" ca="1" si="5">IF(ISNUMBER(Q16),MAX(INDIRECT(ADDRESS(4+25*$A16,COLUMN()-12)&amp;":"&amp;ADDRESS(23+25*$A16,COLUMN()-12))),"")</f>
        <v>20</v>
      </c>
    </row>
    <row r="17" spans="1:19" x14ac:dyDescent="0.25">
      <c r="A17" s="14">
        <v>3</v>
      </c>
      <c r="B17" s="42" t="s">
        <v>35</v>
      </c>
      <c r="C17" s="84" t="s">
        <v>31</v>
      </c>
      <c r="D17" s="84"/>
      <c r="E17" s="84"/>
      <c r="L17" s="12">
        <f t="shared" ca="1" si="3"/>
        <v>0</v>
      </c>
      <c r="M17" s="12" t="str">
        <f t="shared" ca="1" si="0"/>
        <v/>
      </c>
      <c r="N17" s="12" t="str">
        <f t="shared" ca="1" si="0"/>
        <v/>
      </c>
      <c r="O17" s="12" t="str">
        <f t="shared" ca="1" si="0"/>
        <v/>
      </c>
      <c r="P17" s="12" t="str">
        <f t="shared" ca="1" si="1"/>
        <v/>
      </c>
      <c r="Q17" s="12" t="str">
        <f t="shared" ca="1" si="2"/>
        <v/>
      </c>
      <c r="R17" s="12" t="str">
        <f t="shared" ca="1" si="4"/>
        <v/>
      </c>
      <c r="S17" s="12" t="str">
        <f t="shared" ca="1" si="5"/>
        <v/>
      </c>
    </row>
    <row r="18" spans="1:19" x14ac:dyDescent="0.25">
      <c r="A18" s="14">
        <v>4</v>
      </c>
      <c r="B18" s="42" t="s">
        <v>35</v>
      </c>
      <c r="C18" s="84" t="s">
        <v>32</v>
      </c>
      <c r="D18" s="84"/>
      <c r="E18" s="84"/>
      <c r="L18" s="12">
        <f t="shared" ca="1" si="3"/>
        <v>0</v>
      </c>
      <c r="M18" s="12" t="str">
        <f t="shared" ca="1" si="0"/>
        <v/>
      </c>
      <c r="N18" s="12" t="str">
        <f t="shared" ca="1" si="0"/>
        <v/>
      </c>
      <c r="O18" s="12" t="str">
        <f t="shared" ca="1" si="0"/>
        <v/>
      </c>
      <c r="P18" s="12" t="str">
        <f t="shared" ca="1" si="1"/>
        <v/>
      </c>
      <c r="Q18" s="12" t="str">
        <f t="shared" ca="1" si="2"/>
        <v/>
      </c>
      <c r="R18" s="12" t="str">
        <f t="shared" ca="1" si="4"/>
        <v/>
      </c>
      <c r="S18" s="12" t="str">
        <f t="shared" ca="1" si="5"/>
        <v/>
      </c>
    </row>
    <row r="19" spans="1:19" x14ac:dyDescent="0.25">
      <c r="A19" s="14">
        <v>5</v>
      </c>
      <c r="B19" s="42" t="s">
        <v>35</v>
      </c>
      <c r="C19" s="84" t="s">
        <v>33</v>
      </c>
      <c r="D19" s="84"/>
      <c r="E19" s="84"/>
      <c r="L19" s="12">
        <f t="shared" ca="1" si="3"/>
        <v>0</v>
      </c>
      <c r="M19" s="12" t="str">
        <f t="shared" ca="1" si="0"/>
        <v/>
      </c>
      <c r="N19" s="12" t="str">
        <f t="shared" ca="1" si="0"/>
        <v/>
      </c>
      <c r="O19" s="12" t="str">
        <f t="shared" ca="1" si="0"/>
        <v/>
      </c>
      <c r="P19" s="12" t="str">
        <f t="shared" ca="1" si="1"/>
        <v/>
      </c>
      <c r="Q19" s="12" t="str">
        <f t="shared" ca="1" si="2"/>
        <v/>
      </c>
      <c r="R19" s="12" t="str">
        <f t="shared" ca="1" si="4"/>
        <v/>
      </c>
      <c r="S19" s="12" t="str">
        <f t="shared" ca="1" si="5"/>
        <v/>
      </c>
    </row>
    <row r="20" spans="1:19" x14ac:dyDescent="0.25">
      <c r="A20" s="14">
        <v>6</v>
      </c>
      <c r="B20" s="42" t="s">
        <v>35</v>
      </c>
      <c r="C20" s="84" t="s">
        <v>26</v>
      </c>
      <c r="D20" s="84"/>
      <c r="E20" s="84"/>
      <c r="L20" s="12">
        <f t="shared" ca="1" si="3"/>
        <v>0</v>
      </c>
      <c r="M20" s="12" t="str">
        <f t="shared" ca="1" si="0"/>
        <v/>
      </c>
      <c r="N20" s="12" t="str">
        <f t="shared" ca="1" si="0"/>
        <v/>
      </c>
      <c r="O20" s="12" t="str">
        <f t="shared" ca="1" si="0"/>
        <v/>
      </c>
      <c r="P20" s="12" t="str">
        <f t="shared" ca="1" si="1"/>
        <v/>
      </c>
      <c r="Q20" s="12" t="str">
        <f t="shared" ca="1" si="2"/>
        <v/>
      </c>
      <c r="R20" s="12" t="str">
        <f t="shared" ca="1" si="4"/>
        <v/>
      </c>
      <c r="S20" s="12" t="str">
        <f t="shared" ca="1" si="5"/>
        <v/>
      </c>
    </row>
    <row r="21" spans="1:19" x14ac:dyDescent="0.25">
      <c r="A21" s="14">
        <v>7</v>
      </c>
      <c r="B21" s="42" t="s">
        <v>35</v>
      </c>
      <c r="C21" s="84" t="s">
        <v>5</v>
      </c>
      <c r="D21" s="84"/>
      <c r="E21" s="84"/>
      <c r="L21" s="12">
        <f t="shared" ca="1" si="3"/>
        <v>0</v>
      </c>
      <c r="M21" s="12" t="str">
        <f t="shared" ca="1" si="0"/>
        <v/>
      </c>
      <c r="N21" s="12" t="str">
        <f t="shared" ca="1" si="0"/>
        <v/>
      </c>
      <c r="O21" s="12" t="str">
        <f t="shared" ca="1" si="0"/>
        <v/>
      </c>
      <c r="P21" s="12" t="str">
        <f t="shared" ca="1" si="1"/>
        <v/>
      </c>
      <c r="Q21" s="12" t="str">
        <f t="shared" ca="1" si="2"/>
        <v/>
      </c>
      <c r="R21" s="12" t="str">
        <f t="shared" ca="1" si="4"/>
        <v/>
      </c>
      <c r="S21" s="12" t="str">
        <f t="shared" ca="1" si="5"/>
        <v/>
      </c>
    </row>
    <row r="22" spans="1:19" x14ac:dyDescent="0.25">
      <c r="A22" s="14">
        <v>8</v>
      </c>
      <c r="B22" s="42" t="s">
        <v>44</v>
      </c>
      <c r="C22" s="84" t="s">
        <v>7</v>
      </c>
      <c r="D22" s="84"/>
      <c r="E22" s="84"/>
      <c r="L22" s="12">
        <f t="shared" ca="1" si="3"/>
        <v>0</v>
      </c>
      <c r="M22" s="12" t="str">
        <f t="shared" ca="1" si="0"/>
        <v/>
      </c>
      <c r="N22" s="12" t="str">
        <f t="shared" ca="1" si="0"/>
        <v/>
      </c>
      <c r="O22" s="12" t="str">
        <f t="shared" ca="1" si="0"/>
        <v/>
      </c>
      <c r="P22" s="12" t="str">
        <f t="shared" ca="1" si="1"/>
        <v/>
      </c>
      <c r="Q22" s="12" t="str">
        <f t="shared" ca="1" si="2"/>
        <v/>
      </c>
      <c r="R22" s="12" t="str">
        <f t="shared" ca="1" si="4"/>
        <v/>
      </c>
      <c r="S22" s="12" t="str">
        <f t="shared" ca="1" si="5"/>
        <v/>
      </c>
    </row>
    <row r="23" spans="1:19" x14ac:dyDescent="0.25">
      <c r="A23" s="14">
        <v>9</v>
      </c>
      <c r="B23" s="42" t="s">
        <v>45</v>
      </c>
      <c r="C23" s="84" t="s">
        <v>27</v>
      </c>
      <c r="D23" s="84"/>
      <c r="E23" s="84"/>
      <c r="L23" s="12">
        <f t="shared" ca="1" si="3"/>
        <v>0</v>
      </c>
      <c r="M23" s="12" t="str">
        <f t="shared" ca="1" si="0"/>
        <v/>
      </c>
      <c r="N23" s="12" t="str">
        <f t="shared" ca="1" si="0"/>
        <v/>
      </c>
      <c r="O23" s="12" t="str">
        <f t="shared" ca="1" si="0"/>
        <v/>
      </c>
      <c r="P23" s="12" t="str">
        <f t="shared" ca="1" si="1"/>
        <v/>
      </c>
      <c r="Q23" s="12" t="str">
        <f t="shared" ca="1" si="2"/>
        <v/>
      </c>
      <c r="R23" s="12" t="str">
        <f t="shared" ca="1" si="4"/>
        <v/>
      </c>
      <c r="S23" s="12" t="str">
        <f t="shared" ca="1" si="5"/>
        <v/>
      </c>
    </row>
    <row r="25" spans="1:19" x14ac:dyDescent="0.25">
      <c r="A25" s="12">
        <f>(ROW())/25</f>
        <v>1</v>
      </c>
    </row>
    <row r="26" spans="1:19" s="1" customFormat="1" ht="18.75" x14ac:dyDescent="0.25">
      <c r="A26" s="1" t="str">
        <f>"Indication "&amp;A25&amp;" :  "&amp;VLOOKUP(A25,$A$15:$E$23,3)&amp;" ("&amp;LOWER(VLOOKUP(A25,$A$15:$E$23,2))&amp;")"</f>
        <v>Indication 1 :  Implant unitaire sans guide, sans sinuslift (adulte)</v>
      </c>
    </row>
    <row r="28" spans="1:19" ht="45" x14ac:dyDescent="0.25">
      <c r="A28" s="4" t="s">
        <v>28</v>
      </c>
      <c r="B28" s="37" t="s">
        <v>48</v>
      </c>
      <c r="C28" s="37" t="s">
        <v>104</v>
      </c>
      <c r="D28" s="37" t="s">
        <v>105</v>
      </c>
      <c r="E28" s="37" t="s">
        <v>8</v>
      </c>
      <c r="F28" s="37" t="s">
        <v>9</v>
      </c>
      <c r="G28" s="37" t="str">
        <f>"PDS
("&amp;'1 - Infos générales'!$F$22&amp;")"</f>
        <v>PDS
()</v>
      </c>
    </row>
    <row r="29" spans="1:19" x14ac:dyDescent="0.25">
      <c r="A29" s="4">
        <v>1</v>
      </c>
      <c r="B29" s="31"/>
      <c r="C29" s="31"/>
      <c r="D29" s="31"/>
      <c r="E29" s="31"/>
      <c r="F29" s="31"/>
      <c r="G29" s="31"/>
    </row>
    <row r="30" spans="1:19" x14ac:dyDescent="0.25">
      <c r="A30" s="4">
        <v>2</v>
      </c>
      <c r="B30" s="31"/>
      <c r="C30" s="31"/>
      <c r="D30" s="31"/>
      <c r="E30" s="31"/>
      <c r="F30" s="31"/>
      <c r="G30" s="32"/>
    </row>
    <row r="31" spans="1:19" x14ac:dyDescent="0.25">
      <c r="A31" s="4">
        <v>3</v>
      </c>
      <c r="B31" s="31"/>
      <c r="C31" s="31"/>
      <c r="D31" s="31"/>
      <c r="E31" s="31"/>
      <c r="F31" s="31"/>
      <c r="G31" s="32"/>
    </row>
    <row r="32" spans="1:19" x14ac:dyDescent="0.25">
      <c r="A32" s="4">
        <v>4</v>
      </c>
      <c r="B32" s="31"/>
      <c r="C32" s="31"/>
      <c r="D32" s="31"/>
      <c r="E32" s="31"/>
      <c r="F32" s="31"/>
      <c r="G32" s="32"/>
    </row>
    <row r="33" spans="1:7" x14ac:dyDescent="0.25">
      <c r="A33" s="4">
        <v>5</v>
      </c>
      <c r="B33" s="31"/>
      <c r="C33" s="31"/>
      <c r="D33" s="31"/>
      <c r="E33" s="31"/>
      <c r="F33" s="31"/>
      <c r="G33" s="32"/>
    </row>
    <row r="34" spans="1:7" x14ac:dyDescent="0.25">
      <c r="A34" s="4">
        <v>6</v>
      </c>
      <c r="B34" s="31"/>
      <c r="C34" s="31"/>
      <c r="D34" s="31"/>
      <c r="E34" s="31"/>
      <c r="F34" s="31"/>
      <c r="G34" s="32"/>
    </row>
    <row r="35" spans="1:7" x14ac:dyDescent="0.25">
      <c r="A35" s="4">
        <v>7</v>
      </c>
      <c r="B35" s="31"/>
      <c r="C35" s="31"/>
      <c r="D35" s="31"/>
      <c r="E35" s="31"/>
      <c r="F35" s="31"/>
      <c r="G35" s="32"/>
    </row>
    <row r="36" spans="1:7" x14ac:dyDescent="0.25">
      <c r="A36" s="4">
        <v>8</v>
      </c>
      <c r="B36" s="31"/>
      <c r="C36" s="31"/>
      <c r="D36" s="31"/>
      <c r="E36" s="31"/>
      <c r="F36" s="31"/>
      <c r="G36" s="32"/>
    </row>
    <row r="37" spans="1:7" x14ac:dyDescent="0.25">
      <c r="A37" s="4">
        <v>9</v>
      </c>
      <c r="B37" s="31"/>
      <c r="C37" s="43"/>
      <c r="D37" s="31"/>
      <c r="E37" s="31"/>
      <c r="F37" s="31"/>
      <c r="G37" s="32"/>
    </row>
    <row r="38" spans="1:7" x14ac:dyDescent="0.25">
      <c r="A38" s="4">
        <v>10</v>
      </c>
      <c r="B38" s="31"/>
      <c r="C38" s="31"/>
      <c r="D38" s="31"/>
      <c r="E38" s="31"/>
      <c r="F38" s="31"/>
      <c r="G38" s="32"/>
    </row>
    <row r="39" spans="1:7" x14ac:dyDescent="0.25">
      <c r="A39" s="4">
        <v>11</v>
      </c>
      <c r="B39" s="31"/>
      <c r="C39" s="31"/>
      <c r="D39" s="31"/>
      <c r="E39" s="31"/>
      <c r="F39" s="31"/>
      <c r="G39" s="32"/>
    </row>
    <row r="40" spans="1:7" x14ac:dyDescent="0.25">
      <c r="A40" s="4">
        <v>12</v>
      </c>
      <c r="B40" s="31"/>
      <c r="C40" s="43"/>
      <c r="D40" s="43"/>
      <c r="E40" s="43"/>
      <c r="F40" s="31"/>
      <c r="G40" s="38"/>
    </row>
    <row r="41" spans="1:7" x14ac:dyDescent="0.25">
      <c r="A41" s="4">
        <v>13</v>
      </c>
      <c r="B41" s="31"/>
      <c r="C41" s="43"/>
      <c r="D41" s="43"/>
      <c r="E41" s="43"/>
      <c r="F41" s="31"/>
      <c r="G41" s="38"/>
    </row>
    <row r="42" spans="1:7" x14ac:dyDescent="0.25">
      <c r="A42" s="4">
        <v>14</v>
      </c>
      <c r="B42" s="31"/>
      <c r="C42" s="43"/>
      <c r="D42" s="43"/>
      <c r="E42" s="43"/>
      <c r="F42" s="31"/>
      <c r="G42" s="38"/>
    </row>
    <row r="43" spans="1:7" x14ac:dyDescent="0.25">
      <c r="A43" s="4">
        <v>15</v>
      </c>
      <c r="B43" s="31"/>
      <c r="C43" s="43"/>
      <c r="D43" s="43"/>
      <c r="E43" s="43"/>
      <c r="F43" s="31"/>
      <c r="G43" s="38"/>
    </row>
    <row r="44" spans="1:7" x14ac:dyDescent="0.25">
      <c r="A44" s="4">
        <v>16</v>
      </c>
      <c r="B44" s="31"/>
      <c r="C44" s="43"/>
      <c r="D44" s="43"/>
      <c r="E44" s="43"/>
      <c r="F44" s="31"/>
      <c r="G44" s="38"/>
    </row>
    <row r="45" spans="1:7" x14ac:dyDescent="0.25">
      <c r="A45" s="4">
        <v>17</v>
      </c>
      <c r="B45" s="31"/>
      <c r="C45" s="43"/>
      <c r="D45" s="43"/>
      <c r="E45" s="43"/>
      <c r="F45" s="31"/>
      <c r="G45" s="38"/>
    </row>
    <row r="46" spans="1:7" x14ac:dyDescent="0.25">
      <c r="A46" s="4">
        <v>18</v>
      </c>
      <c r="B46" s="31"/>
      <c r="C46" s="43"/>
      <c r="D46" s="43"/>
      <c r="E46" s="43"/>
      <c r="F46" s="31"/>
      <c r="G46" s="38"/>
    </row>
    <row r="47" spans="1:7" x14ac:dyDescent="0.25">
      <c r="A47" s="4">
        <v>19</v>
      </c>
      <c r="B47" s="31"/>
      <c r="C47" s="43"/>
      <c r="D47" s="43"/>
      <c r="E47" s="43"/>
      <c r="F47" s="31"/>
      <c r="G47" s="38"/>
    </row>
    <row r="48" spans="1:7" x14ac:dyDescent="0.25">
      <c r="A48" s="4">
        <v>20</v>
      </c>
      <c r="B48" s="31"/>
      <c r="C48" s="43"/>
      <c r="D48" s="43"/>
      <c r="E48" s="43"/>
      <c r="F48" s="31"/>
      <c r="G48" s="38"/>
    </row>
    <row r="50" spans="1:7" x14ac:dyDescent="0.25">
      <c r="A50" s="12">
        <f>(ROW())/25</f>
        <v>2</v>
      </c>
    </row>
    <row r="51" spans="1:7" ht="18.75" x14ac:dyDescent="0.25">
      <c r="A51" s="1" t="str">
        <f>"Indication "&amp;A50&amp;" :  "&amp;VLOOKUP(A50,$A$15:$E$23,3)&amp;" ("&amp;LOWER(VLOOKUP(A50,$A$15:$E$23,2))&amp;")"</f>
        <v>Indication 2 :  Implant multiple avec guide, sans sinuslift (adulte)</v>
      </c>
      <c r="B51" s="1"/>
      <c r="C51" s="1"/>
      <c r="D51" s="1"/>
      <c r="E51" s="1"/>
      <c r="F51" s="1"/>
      <c r="G51" s="1"/>
    </row>
    <row r="53" spans="1:7" ht="45" x14ac:dyDescent="0.25">
      <c r="A53" s="4" t="s">
        <v>28</v>
      </c>
      <c r="B53" s="4" t="s">
        <v>22</v>
      </c>
      <c r="C53" s="37" t="s">
        <v>104</v>
      </c>
      <c r="D53" s="37" t="s">
        <v>105</v>
      </c>
      <c r="E53" s="37" t="s">
        <v>8</v>
      </c>
      <c r="F53" s="37" t="s">
        <v>9</v>
      </c>
      <c r="G53" s="37" t="str">
        <f>$G$28</f>
        <v>PDS
()</v>
      </c>
    </row>
    <row r="54" spans="1:7" x14ac:dyDescent="0.25">
      <c r="A54" s="4">
        <v>1</v>
      </c>
      <c r="B54" s="31"/>
      <c r="C54" s="31"/>
      <c r="D54" s="31"/>
      <c r="E54" s="31"/>
      <c r="F54" s="31"/>
      <c r="G54" s="31">
        <v>10</v>
      </c>
    </row>
    <row r="55" spans="1:7" x14ac:dyDescent="0.25">
      <c r="A55" s="4">
        <v>2</v>
      </c>
      <c r="B55" s="31"/>
      <c r="C55" s="31"/>
      <c r="D55" s="31"/>
      <c r="E55" s="31"/>
      <c r="F55" s="31"/>
      <c r="G55" s="31">
        <v>20</v>
      </c>
    </row>
    <row r="56" spans="1:7" x14ac:dyDescent="0.25">
      <c r="A56" s="4">
        <v>3</v>
      </c>
      <c r="B56" s="31"/>
      <c r="C56" s="31"/>
      <c r="D56" s="31"/>
      <c r="E56" s="31"/>
      <c r="F56" s="31"/>
      <c r="G56" s="31"/>
    </row>
    <row r="57" spans="1:7" x14ac:dyDescent="0.25">
      <c r="A57" s="4">
        <v>4</v>
      </c>
      <c r="B57" s="31"/>
      <c r="C57" s="31"/>
      <c r="D57" s="31"/>
      <c r="E57" s="31"/>
      <c r="F57" s="31"/>
      <c r="G57" s="31"/>
    </row>
    <row r="58" spans="1:7" x14ac:dyDescent="0.25">
      <c r="A58" s="4">
        <v>5</v>
      </c>
      <c r="B58" s="31"/>
      <c r="C58" s="31"/>
      <c r="D58" s="31"/>
      <c r="E58" s="31"/>
      <c r="F58" s="31"/>
      <c r="G58" s="31"/>
    </row>
    <row r="59" spans="1:7" x14ac:dyDescent="0.25">
      <c r="A59" s="4">
        <v>6</v>
      </c>
      <c r="B59" s="31"/>
      <c r="C59" s="31"/>
      <c r="D59" s="31"/>
      <c r="E59" s="31"/>
      <c r="F59" s="31"/>
      <c r="G59" s="31"/>
    </row>
    <row r="60" spans="1:7" x14ac:dyDescent="0.25">
      <c r="A60" s="4">
        <v>7</v>
      </c>
      <c r="B60" s="31"/>
      <c r="C60" s="31"/>
      <c r="D60" s="31"/>
      <c r="E60" s="31"/>
      <c r="F60" s="31"/>
      <c r="G60" s="31"/>
    </row>
    <row r="61" spans="1:7" x14ac:dyDescent="0.25">
      <c r="A61" s="4">
        <v>8</v>
      </c>
      <c r="B61" s="31"/>
      <c r="C61" s="31"/>
      <c r="D61" s="31"/>
      <c r="E61" s="31"/>
      <c r="F61" s="31"/>
      <c r="G61" s="31"/>
    </row>
    <row r="62" spans="1:7" x14ac:dyDescent="0.25">
      <c r="A62" s="4">
        <v>9</v>
      </c>
      <c r="B62" s="31"/>
      <c r="C62" s="31"/>
      <c r="D62" s="31"/>
      <c r="E62" s="31"/>
      <c r="F62" s="31"/>
      <c r="G62" s="31"/>
    </row>
    <row r="63" spans="1:7" x14ac:dyDescent="0.25">
      <c r="A63" s="4">
        <v>10</v>
      </c>
      <c r="B63" s="31"/>
      <c r="C63" s="31"/>
      <c r="D63" s="31"/>
      <c r="E63" s="31"/>
      <c r="F63" s="31"/>
      <c r="G63" s="31"/>
    </row>
    <row r="64" spans="1:7" x14ac:dyDescent="0.25">
      <c r="A64" s="4">
        <v>11</v>
      </c>
      <c r="B64" s="31"/>
      <c r="C64" s="31"/>
      <c r="D64" s="31"/>
      <c r="E64" s="31"/>
      <c r="F64" s="31"/>
      <c r="G64" s="31"/>
    </row>
    <row r="65" spans="1:7" x14ac:dyDescent="0.25">
      <c r="A65" s="4">
        <v>12</v>
      </c>
      <c r="B65" s="31"/>
      <c r="C65" s="31"/>
      <c r="D65" s="31"/>
      <c r="E65" s="31"/>
      <c r="F65" s="31"/>
      <c r="G65" s="31"/>
    </row>
    <row r="66" spans="1:7" x14ac:dyDescent="0.25">
      <c r="A66" s="4">
        <v>13</v>
      </c>
      <c r="B66" s="31"/>
      <c r="C66" s="31"/>
      <c r="D66" s="31"/>
      <c r="E66" s="31"/>
      <c r="F66" s="31"/>
      <c r="G66" s="31"/>
    </row>
    <row r="67" spans="1:7" x14ac:dyDescent="0.25">
      <c r="A67" s="4">
        <v>14</v>
      </c>
      <c r="B67" s="31"/>
      <c r="C67" s="31"/>
      <c r="D67" s="31"/>
      <c r="E67" s="31"/>
      <c r="F67" s="31"/>
      <c r="G67" s="31"/>
    </row>
    <row r="68" spans="1:7" x14ac:dyDescent="0.25">
      <c r="A68" s="4">
        <v>15</v>
      </c>
      <c r="B68" s="31"/>
      <c r="C68" s="31"/>
      <c r="D68" s="31"/>
      <c r="E68" s="31"/>
      <c r="F68" s="31"/>
      <c r="G68" s="31"/>
    </row>
    <row r="69" spans="1:7" x14ac:dyDescent="0.25">
      <c r="A69" s="4">
        <v>16</v>
      </c>
      <c r="B69" s="31"/>
      <c r="C69" s="31"/>
      <c r="D69" s="31"/>
      <c r="E69" s="31"/>
      <c r="F69" s="31"/>
      <c r="G69" s="31"/>
    </row>
    <row r="70" spans="1:7" x14ac:dyDescent="0.25">
      <c r="A70" s="4">
        <v>17</v>
      </c>
      <c r="B70" s="31"/>
      <c r="C70" s="31"/>
      <c r="D70" s="31"/>
      <c r="E70" s="31"/>
      <c r="F70" s="31"/>
      <c r="G70" s="31"/>
    </row>
    <row r="71" spans="1:7" x14ac:dyDescent="0.25">
      <c r="A71" s="4">
        <v>18</v>
      </c>
      <c r="B71" s="31"/>
      <c r="C71" s="31"/>
      <c r="D71" s="31"/>
      <c r="E71" s="31"/>
      <c r="F71" s="31"/>
      <c r="G71" s="31"/>
    </row>
    <row r="72" spans="1:7" x14ac:dyDescent="0.25">
      <c r="A72" s="4">
        <v>19</v>
      </c>
      <c r="B72" s="31"/>
      <c r="C72" s="31"/>
      <c r="D72" s="31"/>
      <c r="E72" s="31"/>
      <c r="F72" s="31"/>
      <c r="G72" s="31"/>
    </row>
    <row r="73" spans="1:7" x14ac:dyDescent="0.25">
      <c r="A73" s="4">
        <v>20</v>
      </c>
      <c r="B73" s="31"/>
      <c r="C73" s="31"/>
      <c r="D73" s="31"/>
      <c r="E73" s="31"/>
      <c r="F73" s="31"/>
      <c r="G73" s="31"/>
    </row>
    <row r="75" spans="1:7" x14ac:dyDescent="0.25">
      <c r="A75" s="12">
        <f>(ROW())/25</f>
        <v>3</v>
      </c>
    </row>
    <row r="76" spans="1:7" ht="18.75" x14ac:dyDescent="0.25">
      <c r="A76" s="1" t="str">
        <f>"Indication "&amp;A75&amp;" :  "&amp;VLOOKUP(A75,$A$15:$E$23,3)&amp;" ("&amp;LOWER(VLOOKUP(A75,$A$15:$E$23,2))&amp;")"</f>
        <v>Indication 3 :  Implant maxillaire avec sinuslift (adulte)</v>
      </c>
      <c r="B76" s="1"/>
      <c r="C76" s="1"/>
      <c r="D76" s="1"/>
      <c r="E76" s="1"/>
      <c r="F76" s="1"/>
      <c r="G76" s="1"/>
    </row>
    <row r="78" spans="1:7" ht="45" x14ac:dyDescent="0.25">
      <c r="A78" s="4" t="s">
        <v>28</v>
      </c>
      <c r="B78" s="4" t="s">
        <v>22</v>
      </c>
      <c r="C78" s="37" t="s">
        <v>104</v>
      </c>
      <c r="D78" s="37" t="s">
        <v>105</v>
      </c>
      <c r="E78" s="37" t="s">
        <v>8</v>
      </c>
      <c r="F78" s="37" t="s">
        <v>9</v>
      </c>
      <c r="G78" s="37" t="str">
        <f>$G$28</f>
        <v>PDS
()</v>
      </c>
    </row>
    <row r="79" spans="1:7" x14ac:dyDescent="0.25">
      <c r="A79" s="4">
        <v>1</v>
      </c>
      <c r="B79" s="31"/>
      <c r="C79" s="31"/>
      <c r="D79" s="31"/>
      <c r="E79" s="31"/>
      <c r="F79" s="31"/>
      <c r="G79" s="31"/>
    </row>
    <row r="80" spans="1:7" x14ac:dyDescent="0.25">
      <c r="A80" s="4">
        <v>2</v>
      </c>
      <c r="B80" s="31"/>
      <c r="C80" s="31"/>
      <c r="D80" s="31"/>
      <c r="E80" s="31"/>
      <c r="F80" s="31"/>
      <c r="G80" s="31"/>
    </row>
    <row r="81" spans="1:7" x14ac:dyDescent="0.25">
      <c r="A81" s="4">
        <v>3</v>
      </c>
      <c r="B81" s="31"/>
      <c r="C81" s="31"/>
      <c r="D81" s="31"/>
      <c r="E81" s="31"/>
      <c r="F81" s="31"/>
      <c r="G81" s="31"/>
    </row>
    <row r="82" spans="1:7" x14ac:dyDescent="0.25">
      <c r="A82" s="4">
        <v>4</v>
      </c>
      <c r="B82" s="31"/>
      <c r="C82" s="31"/>
      <c r="D82" s="31"/>
      <c r="E82" s="31"/>
      <c r="F82" s="31"/>
      <c r="G82" s="31"/>
    </row>
    <row r="83" spans="1:7" x14ac:dyDescent="0.25">
      <c r="A83" s="4">
        <v>5</v>
      </c>
      <c r="B83" s="31"/>
      <c r="C83" s="31"/>
      <c r="D83" s="31"/>
      <c r="E83" s="31"/>
      <c r="F83" s="31"/>
      <c r="G83" s="31"/>
    </row>
    <row r="84" spans="1:7" x14ac:dyDescent="0.25">
      <c r="A84" s="4">
        <v>6</v>
      </c>
      <c r="B84" s="31"/>
      <c r="C84" s="31"/>
      <c r="D84" s="31"/>
      <c r="E84" s="31"/>
      <c r="F84" s="31"/>
      <c r="G84" s="31"/>
    </row>
    <row r="85" spans="1:7" x14ac:dyDescent="0.25">
      <c r="A85" s="4">
        <v>7</v>
      </c>
      <c r="B85" s="31"/>
      <c r="C85" s="31"/>
      <c r="D85" s="31"/>
      <c r="E85" s="31"/>
      <c r="F85" s="31"/>
      <c r="G85" s="31"/>
    </row>
    <row r="86" spans="1:7" x14ac:dyDescent="0.25">
      <c r="A86" s="4">
        <v>8</v>
      </c>
      <c r="B86" s="31"/>
      <c r="C86" s="31"/>
      <c r="D86" s="31"/>
      <c r="E86" s="31"/>
      <c r="F86" s="31"/>
      <c r="G86" s="31"/>
    </row>
    <row r="87" spans="1:7" x14ac:dyDescent="0.25">
      <c r="A87" s="4">
        <v>9</v>
      </c>
      <c r="B87" s="31"/>
      <c r="C87" s="31"/>
      <c r="D87" s="31"/>
      <c r="E87" s="31"/>
      <c r="F87" s="31"/>
      <c r="G87" s="31"/>
    </row>
    <row r="88" spans="1:7" x14ac:dyDescent="0.25">
      <c r="A88" s="4">
        <v>10</v>
      </c>
      <c r="B88" s="31"/>
      <c r="C88" s="31"/>
      <c r="D88" s="31"/>
      <c r="E88" s="31"/>
      <c r="F88" s="31"/>
      <c r="G88" s="31"/>
    </row>
    <row r="89" spans="1:7" x14ac:dyDescent="0.25">
      <c r="A89" s="4">
        <v>11</v>
      </c>
      <c r="B89" s="31"/>
      <c r="C89" s="31"/>
      <c r="D89" s="31"/>
      <c r="E89" s="31"/>
      <c r="F89" s="31"/>
      <c r="G89" s="31"/>
    </row>
    <row r="90" spans="1:7" x14ac:dyDescent="0.25">
      <c r="A90" s="4">
        <v>12</v>
      </c>
      <c r="B90" s="31"/>
      <c r="C90" s="31"/>
      <c r="D90" s="31"/>
      <c r="E90" s="31"/>
      <c r="F90" s="31"/>
      <c r="G90" s="31"/>
    </row>
    <row r="91" spans="1:7" x14ac:dyDescent="0.25">
      <c r="A91" s="4">
        <v>13</v>
      </c>
      <c r="B91" s="31"/>
      <c r="C91" s="31"/>
      <c r="D91" s="31"/>
      <c r="E91" s="31"/>
      <c r="F91" s="31"/>
      <c r="G91" s="31"/>
    </row>
    <row r="92" spans="1:7" x14ac:dyDescent="0.25">
      <c r="A92" s="4">
        <v>14</v>
      </c>
      <c r="B92" s="31"/>
      <c r="C92" s="31"/>
      <c r="D92" s="31"/>
      <c r="E92" s="31"/>
      <c r="F92" s="31"/>
      <c r="G92" s="31"/>
    </row>
    <row r="93" spans="1:7" x14ac:dyDescent="0.25">
      <c r="A93" s="4">
        <v>15</v>
      </c>
      <c r="B93" s="31"/>
      <c r="C93" s="31"/>
      <c r="D93" s="31"/>
      <c r="E93" s="31"/>
      <c r="F93" s="31"/>
      <c r="G93" s="31"/>
    </row>
    <row r="94" spans="1:7" x14ac:dyDescent="0.25">
      <c r="A94" s="4">
        <v>16</v>
      </c>
      <c r="B94" s="31"/>
      <c r="C94" s="31"/>
      <c r="D94" s="31"/>
      <c r="E94" s="31"/>
      <c r="F94" s="31"/>
      <c r="G94" s="31"/>
    </row>
    <row r="95" spans="1:7" x14ac:dyDescent="0.25">
      <c r="A95" s="4">
        <v>17</v>
      </c>
      <c r="B95" s="31"/>
      <c r="C95" s="31"/>
      <c r="D95" s="31"/>
      <c r="E95" s="31"/>
      <c r="F95" s="31"/>
      <c r="G95" s="31"/>
    </row>
    <row r="96" spans="1:7" x14ac:dyDescent="0.25">
      <c r="A96" s="4">
        <v>18</v>
      </c>
      <c r="B96" s="31"/>
      <c r="C96" s="31"/>
      <c r="D96" s="31"/>
      <c r="E96" s="31"/>
      <c r="F96" s="31"/>
      <c r="G96" s="31"/>
    </row>
    <row r="97" spans="1:7" x14ac:dyDescent="0.25">
      <c r="A97" s="4">
        <v>19</v>
      </c>
      <c r="B97" s="31"/>
      <c r="C97" s="31"/>
      <c r="D97" s="31"/>
      <c r="E97" s="31"/>
      <c r="F97" s="31"/>
      <c r="G97" s="31"/>
    </row>
    <row r="98" spans="1:7" x14ac:dyDescent="0.25">
      <c r="A98" s="4">
        <v>20</v>
      </c>
      <c r="B98" s="31"/>
      <c r="C98" s="31"/>
      <c r="D98" s="31"/>
      <c r="E98" s="31"/>
      <c r="F98" s="31"/>
      <c r="G98" s="31"/>
    </row>
    <row r="100" spans="1:7" x14ac:dyDescent="0.25">
      <c r="A100" s="12">
        <f>(ROW())/25</f>
        <v>4</v>
      </c>
    </row>
    <row r="101" spans="1:7" ht="18.75" x14ac:dyDescent="0.25">
      <c r="A101" s="1" t="str">
        <f>"Indication "&amp;A100&amp;" :  "&amp;VLOOKUP(A100,$A$15:$E$23,3)&amp;" ("&amp;LOWER(VLOOKUP(A100,$A$15:$E$23,2))&amp;")"</f>
        <v>Indication 4 :  Exodontie : dents de sagesse bilatérales (adulte)</v>
      </c>
      <c r="B101" s="1"/>
      <c r="C101" s="1"/>
      <c r="D101" s="1"/>
      <c r="E101" s="1"/>
      <c r="F101" s="1"/>
      <c r="G101" s="1"/>
    </row>
    <row r="103" spans="1:7" ht="45" x14ac:dyDescent="0.25">
      <c r="A103" s="4" t="s">
        <v>28</v>
      </c>
      <c r="B103" s="4" t="s">
        <v>22</v>
      </c>
      <c r="C103" s="37" t="s">
        <v>104</v>
      </c>
      <c r="D103" s="37" t="s">
        <v>105</v>
      </c>
      <c r="E103" s="37" t="s">
        <v>8</v>
      </c>
      <c r="F103" s="37" t="s">
        <v>9</v>
      </c>
      <c r="G103" s="37" t="str">
        <f>$G$28</f>
        <v>PDS
()</v>
      </c>
    </row>
    <row r="104" spans="1:7" x14ac:dyDescent="0.25">
      <c r="A104" s="4">
        <v>1</v>
      </c>
      <c r="B104" s="31"/>
      <c r="C104" s="31"/>
      <c r="D104" s="31"/>
      <c r="E104" s="31"/>
      <c r="F104" s="31"/>
      <c r="G104" s="32"/>
    </row>
    <row r="105" spans="1:7" x14ac:dyDescent="0.25">
      <c r="A105" s="4">
        <v>2</v>
      </c>
      <c r="B105" s="31"/>
      <c r="C105" s="31"/>
      <c r="D105" s="31"/>
      <c r="E105" s="31"/>
      <c r="F105" s="31"/>
      <c r="G105" s="32"/>
    </row>
    <row r="106" spans="1:7" x14ac:dyDescent="0.25">
      <c r="A106" s="4">
        <v>3</v>
      </c>
      <c r="B106" s="31"/>
      <c r="C106" s="31"/>
      <c r="D106" s="31"/>
      <c r="E106" s="31"/>
      <c r="F106" s="31"/>
      <c r="G106" s="32"/>
    </row>
    <row r="107" spans="1:7" x14ac:dyDescent="0.25">
      <c r="A107" s="4">
        <v>4</v>
      </c>
      <c r="B107" s="31"/>
      <c r="C107" s="31"/>
      <c r="D107" s="31"/>
      <c r="E107" s="31"/>
      <c r="F107" s="31"/>
      <c r="G107" s="32"/>
    </row>
    <row r="108" spans="1:7" x14ac:dyDescent="0.25">
      <c r="A108" s="4">
        <v>5</v>
      </c>
      <c r="B108" s="31"/>
      <c r="C108" s="31"/>
      <c r="D108" s="31"/>
      <c r="E108" s="31"/>
      <c r="F108" s="31"/>
      <c r="G108" s="32"/>
    </row>
    <row r="109" spans="1:7" x14ac:dyDescent="0.25">
      <c r="A109" s="4">
        <v>6</v>
      </c>
      <c r="B109" s="31"/>
      <c r="C109" s="31"/>
      <c r="D109" s="31"/>
      <c r="E109" s="31"/>
      <c r="F109" s="31"/>
      <c r="G109" s="32"/>
    </row>
    <row r="110" spans="1:7" x14ac:dyDescent="0.25">
      <c r="A110" s="4">
        <v>7</v>
      </c>
      <c r="B110" s="31"/>
      <c r="C110" s="31"/>
      <c r="D110" s="31"/>
      <c r="E110" s="31"/>
      <c r="F110" s="31"/>
      <c r="G110" s="32"/>
    </row>
    <row r="111" spans="1:7" x14ac:dyDescent="0.25">
      <c r="A111" s="4">
        <v>8</v>
      </c>
      <c r="B111" s="31"/>
      <c r="C111" s="31"/>
      <c r="D111" s="31"/>
      <c r="E111" s="31"/>
      <c r="F111" s="31"/>
      <c r="G111" s="32"/>
    </row>
    <row r="112" spans="1:7" x14ac:dyDescent="0.25">
      <c r="A112" s="4">
        <v>9</v>
      </c>
      <c r="B112" s="31"/>
      <c r="C112" s="43"/>
      <c r="D112" s="31"/>
      <c r="E112" s="31"/>
      <c r="F112" s="31"/>
      <c r="G112" s="32"/>
    </row>
    <row r="113" spans="1:7" x14ac:dyDescent="0.25">
      <c r="A113" s="4">
        <v>10</v>
      </c>
      <c r="B113" s="31"/>
      <c r="C113" s="31"/>
      <c r="D113" s="31"/>
      <c r="E113" s="31"/>
      <c r="F113" s="31"/>
      <c r="G113" s="32"/>
    </row>
    <row r="114" spans="1:7" x14ac:dyDescent="0.25">
      <c r="A114" s="4">
        <v>11</v>
      </c>
      <c r="B114" s="31"/>
      <c r="C114" s="31"/>
      <c r="D114" s="31"/>
      <c r="E114" s="31"/>
      <c r="F114" s="31"/>
      <c r="G114" s="32"/>
    </row>
    <row r="115" spans="1:7" x14ac:dyDescent="0.25">
      <c r="A115" s="4">
        <v>12</v>
      </c>
      <c r="B115" s="43"/>
      <c r="C115" s="43"/>
      <c r="D115" s="43"/>
      <c r="E115" s="43"/>
      <c r="F115" s="43"/>
      <c r="G115" s="38"/>
    </row>
    <row r="116" spans="1:7" x14ac:dyDescent="0.25">
      <c r="A116" s="4">
        <v>13</v>
      </c>
      <c r="B116" s="43"/>
      <c r="C116" s="43"/>
      <c r="D116" s="43"/>
      <c r="E116" s="43"/>
      <c r="F116" s="43"/>
      <c r="G116" s="38"/>
    </row>
    <row r="117" spans="1:7" x14ac:dyDescent="0.25">
      <c r="A117" s="4">
        <v>14</v>
      </c>
      <c r="B117" s="43"/>
      <c r="C117" s="43"/>
      <c r="D117" s="43"/>
      <c r="E117" s="43"/>
      <c r="F117" s="43"/>
      <c r="G117" s="38"/>
    </row>
    <row r="118" spans="1:7" x14ac:dyDescent="0.25">
      <c r="A118" s="4">
        <v>15</v>
      </c>
      <c r="B118" s="43"/>
      <c r="C118" s="43"/>
      <c r="D118" s="43"/>
      <c r="E118" s="43"/>
      <c r="F118" s="43"/>
      <c r="G118" s="38"/>
    </row>
    <row r="119" spans="1:7" x14ac:dyDescent="0.25">
      <c r="A119" s="4">
        <v>16</v>
      </c>
      <c r="B119" s="43"/>
      <c r="C119" s="43"/>
      <c r="D119" s="43"/>
      <c r="E119" s="43"/>
      <c r="F119" s="43"/>
      <c r="G119" s="38"/>
    </row>
    <row r="120" spans="1:7" x14ac:dyDescent="0.25">
      <c r="A120" s="4">
        <v>17</v>
      </c>
      <c r="B120" s="43"/>
      <c r="C120" s="43"/>
      <c r="D120" s="43"/>
      <c r="E120" s="43"/>
      <c r="F120" s="43"/>
      <c r="G120" s="38"/>
    </row>
    <row r="121" spans="1:7" x14ac:dyDescent="0.25">
      <c r="A121" s="4">
        <v>18</v>
      </c>
      <c r="B121" s="43"/>
      <c r="C121" s="43"/>
      <c r="D121" s="43"/>
      <c r="E121" s="43"/>
      <c r="F121" s="43"/>
      <c r="G121" s="38"/>
    </row>
    <row r="122" spans="1:7" x14ac:dyDescent="0.25">
      <c r="A122" s="4">
        <v>19</v>
      </c>
      <c r="B122" s="43"/>
      <c r="C122" s="43"/>
      <c r="D122" s="43"/>
      <c r="E122" s="43"/>
      <c r="F122" s="43"/>
      <c r="G122" s="38"/>
    </row>
    <row r="123" spans="1:7" x14ac:dyDescent="0.25">
      <c r="A123" s="4">
        <v>20</v>
      </c>
      <c r="B123" s="43"/>
      <c r="C123" s="43"/>
      <c r="D123" s="43"/>
      <c r="E123" s="43"/>
      <c r="F123" s="43"/>
      <c r="G123" s="38"/>
    </row>
    <row r="125" spans="1:7" x14ac:dyDescent="0.25">
      <c r="A125" s="12">
        <f>(ROW())/25</f>
        <v>5</v>
      </c>
    </row>
    <row r="126" spans="1:7" ht="18.75" x14ac:dyDescent="0.25">
      <c r="A126" s="1" t="str">
        <f>"Indication "&amp;A125&amp;" :  "&amp;VLOOKUP(A125,$A$15:$E$23,3)&amp;" ("&amp;LOWER(VLOOKUP(A125,$A$15:$E$23,2))&amp;")"</f>
        <v>Indication 5 :  Exodontie : dent incluse unitaire (adulte)</v>
      </c>
      <c r="B126" s="1"/>
      <c r="C126" s="1"/>
      <c r="D126" s="1"/>
      <c r="E126" s="1"/>
      <c r="F126" s="1"/>
      <c r="G126" s="1"/>
    </row>
    <row r="128" spans="1:7" ht="45" x14ac:dyDescent="0.25">
      <c r="A128" s="4" t="s">
        <v>28</v>
      </c>
      <c r="B128" s="4" t="s">
        <v>22</v>
      </c>
      <c r="C128" s="37" t="s">
        <v>104</v>
      </c>
      <c r="D128" s="37" t="s">
        <v>105</v>
      </c>
      <c r="E128" s="37" t="s">
        <v>8</v>
      </c>
      <c r="F128" s="37" t="s">
        <v>9</v>
      </c>
      <c r="G128" s="37" t="str">
        <f>$G$28</f>
        <v>PDS
()</v>
      </c>
    </row>
    <row r="129" spans="1:7" x14ac:dyDescent="0.25">
      <c r="A129" s="4">
        <v>1</v>
      </c>
      <c r="B129" s="31"/>
      <c r="C129" s="31"/>
      <c r="D129" s="31"/>
      <c r="E129" s="31"/>
      <c r="F129" s="31"/>
      <c r="G129" s="32"/>
    </row>
    <row r="130" spans="1:7" x14ac:dyDescent="0.25">
      <c r="A130" s="4">
        <v>2</v>
      </c>
      <c r="B130" s="31"/>
      <c r="C130" s="31"/>
      <c r="D130" s="31"/>
      <c r="E130" s="31"/>
      <c r="F130" s="31"/>
      <c r="G130" s="32"/>
    </row>
    <row r="131" spans="1:7" x14ac:dyDescent="0.25">
      <c r="A131" s="4">
        <v>3</v>
      </c>
      <c r="B131" s="31"/>
      <c r="C131" s="31"/>
      <c r="D131" s="31"/>
      <c r="E131" s="31"/>
      <c r="F131" s="31"/>
      <c r="G131" s="32"/>
    </row>
    <row r="132" spans="1:7" x14ac:dyDescent="0.25">
      <c r="A132" s="4">
        <v>4</v>
      </c>
      <c r="B132" s="31"/>
      <c r="C132" s="31"/>
      <c r="D132" s="31"/>
      <c r="E132" s="31"/>
      <c r="F132" s="31"/>
      <c r="G132" s="32"/>
    </row>
    <row r="133" spans="1:7" x14ac:dyDescent="0.25">
      <c r="A133" s="4">
        <v>5</v>
      </c>
      <c r="B133" s="31"/>
      <c r="C133" s="31"/>
      <c r="D133" s="31"/>
      <c r="E133" s="31"/>
      <c r="F133" s="31"/>
      <c r="G133" s="32"/>
    </row>
    <row r="134" spans="1:7" x14ac:dyDescent="0.25">
      <c r="A134" s="4">
        <v>6</v>
      </c>
      <c r="B134" s="31"/>
      <c r="C134" s="31"/>
      <c r="D134" s="31"/>
      <c r="E134" s="31"/>
      <c r="F134" s="31"/>
      <c r="G134" s="32"/>
    </row>
    <row r="135" spans="1:7" x14ac:dyDescent="0.25">
      <c r="A135" s="4">
        <v>7</v>
      </c>
      <c r="B135" s="31"/>
      <c r="C135" s="31"/>
      <c r="D135" s="31"/>
      <c r="E135" s="31"/>
      <c r="F135" s="31"/>
      <c r="G135" s="32"/>
    </row>
    <row r="136" spans="1:7" x14ac:dyDescent="0.25">
      <c r="A136" s="4">
        <v>8</v>
      </c>
      <c r="B136" s="31"/>
      <c r="C136" s="31"/>
      <c r="D136" s="31"/>
      <c r="E136" s="31"/>
      <c r="F136" s="31"/>
      <c r="G136" s="32"/>
    </row>
    <row r="137" spans="1:7" x14ac:dyDescent="0.25">
      <c r="A137" s="4">
        <v>9</v>
      </c>
      <c r="B137" s="31"/>
      <c r="C137" s="43"/>
      <c r="D137" s="31"/>
      <c r="E137" s="31"/>
      <c r="F137" s="31"/>
      <c r="G137" s="32"/>
    </row>
    <row r="138" spans="1:7" x14ac:dyDescent="0.25">
      <c r="A138" s="4">
        <v>10</v>
      </c>
      <c r="B138" s="31"/>
      <c r="C138" s="31"/>
      <c r="D138" s="31"/>
      <c r="E138" s="31"/>
      <c r="F138" s="31"/>
      <c r="G138" s="32"/>
    </row>
    <row r="139" spans="1:7" x14ac:dyDescent="0.25">
      <c r="A139" s="4">
        <v>11</v>
      </c>
      <c r="B139" s="31"/>
      <c r="C139" s="31"/>
      <c r="D139" s="31"/>
      <c r="E139" s="31"/>
      <c r="F139" s="31"/>
      <c r="G139" s="32"/>
    </row>
    <row r="140" spans="1:7" x14ac:dyDescent="0.25">
      <c r="A140" s="4">
        <v>12</v>
      </c>
      <c r="B140" s="43"/>
      <c r="C140" s="43"/>
      <c r="D140" s="43"/>
      <c r="E140" s="43"/>
      <c r="F140" s="43"/>
      <c r="G140" s="38"/>
    </row>
    <row r="141" spans="1:7" x14ac:dyDescent="0.25">
      <c r="A141" s="4">
        <v>13</v>
      </c>
      <c r="B141" s="43"/>
      <c r="C141" s="43"/>
      <c r="D141" s="43"/>
      <c r="E141" s="43"/>
      <c r="F141" s="43"/>
      <c r="G141" s="38"/>
    </row>
    <row r="142" spans="1:7" x14ac:dyDescent="0.25">
      <c r="A142" s="4">
        <v>14</v>
      </c>
      <c r="B142" s="43"/>
      <c r="C142" s="43"/>
      <c r="D142" s="43"/>
      <c r="E142" s="43"/>
      <c r="F142" s="43"/>
      <c r="G142" s="38"/>
    </row>
    <row r="143" spans="1:7" x14ac:dyDescent="0.25">
      <c r="A143" s="4">
        <v>15</v>
      </c>
      <c r="B143" s="43"/>
      <c r="C143" s="43"/>
      <c r="D143" s="43"/>
      <c r="E143" s="43"/>
      <c r="F143" s="43"/>
      <c r="G143" s="38"/>
    </row>
    <row r="144" spans="1:7" x14ac:dyDescent="0.25">
      <c r="A144" s="4">
        <v>16</v>
      </c>
      <c r="B144" s="43"/>
      <c r="C144" s="43"/>
      <c r="D144" s="43"/>
      <c r="E144" s="43"/>
      <c r="F144" s="43"/>
      <c r="G144" s="38"/>
    </row>
    <row r="145" spans="1:7" x14ac:dyDescent="0.25">
      <c r="A145" s="4">
        <v>17</v>
      </c>
      <c r="B145" s="43"/>
      <c r="C145" s="43"/>
      <c r="D145" s="43"/>
      <c r="E145" s="43"/>
      <c r="F145" s="43"/>
      <c r="G145" s="38"/>
    </row>
    <row r="146" spans="1:7" x14ac:dyDescent="0.25">
      <c r="A146" s="4">
        <v>18</v>
      </c>
      <c r="B146" s="43"/>
      <c r="C146" s="43"/>
      <c r="D146" s="43"/>
      <c r="E146" s="43"/>
      <c r="F146" s="43"/>
      <c r="G146" s="38"/>
    </row>
    <row r="147" spans="1:7" x14ac:dyDescent="0.25">
      <c r="A147" s="4">
        <v>19</v>
      </c>
      <c r="B147" s="43"/>
      <c r="C147" s="43"/>
      <c r="D147" s="43"/>
      <c r="E147" s="43"/>
      <c r="F147" s="43"/>
      <c r="G147" s="38"/>
    </row>
    <row r="148" spans="1:7" x14ac:dyDescent="0.25">
      <c r="A148" s="4">
        <v>20</v>
      </c>
      <c r="B148" s="43"/>
      <c r="C148" s="43"/>
      <c r="D148" s="43"/>
      <c r="E148" s="43"/>
      <c r="F148" s="43"/>
      <c r="G148" s="38"/>
    </row>
    <row r="150" spans="1:7" x14ac:dyDescent="0.25">
      <c r="A150" s="12">
        <f>(ROW())/25</f>
        <v>6</v>
      </c>
    </row>
    <row r="151" spans="1:7" ht="18.75" x14ac:dyDescent="0.25">
      <c r="A151" s="1" t="str">
        <f>"Indication "&amp;A150&amp;" :  "&amp;VLOOKUP(A150,$A$15:$E$23,3)&amp;" ("&amp;LOWER(VLOOKUP(A150,$A$15:$E$23,2))&amp;")"</f>
        <v>Indication 6 :  Evaluation du parodonte (adulte)</v>
      </c>
      <c r="B151" s="1"/>
      <c r="C151" s="1"/>
      <c r="D151" s="1"/>
      <c r="E151" s="1"/>
      <c r="F151" s="1"/>
      <c r="G151" s="1"/>
    </row>
    <row r="153" spans="1:7" ht="45" x14ac:dyDescent="0.25">
      <c r="A153" s="4" t="s">
        <v>28</v>
      </c>
      <c r="B153" s="4" t="s">
        <v>22</v>
      </c>
      <c r="C153" s="37" t="s">
        <v>104</v>
      </c>
      <c r="D153" s="37" t="s">
        <v>105</v>
      </c>
      <c r="E153" s="37" t="s">
        <v>8</v>
      </c>
      <c r="F153" s="37" t="s">
        <v>9</v>
      </c>
      <c r="G153" s="37" t="str">
        <f>$G$28</f>
        <v>PDS
()</v>
      </c>
    </row>
    <row r="154" spans="1:7" x14ac:dyDescent="0.25">
      <c r="A154" s="4">
        <v>1</v>
      </c>
      <c r="B154" s="31"/>
      <c r="C154" s="31"/>
      <c r="D154" s="31"/>
      <c r="E154" s="31"/>
      <c r="F154" s="31"/>
      <c r="G154" s="32"/>
    </row>
    <row r="155" spans="1:7" x14ac:dyDescent="0.25">
      <c r="A155" s="4">
        <v>2</v>
      </c>
      <c r="B155" s="31"/>
      <c r="C155" s="31"/>
      <c r="D155" s="31"/>
      <c r="E155" s="31"/>
      <c r="F155" s="31"/>
      <c r="G155" s="32"/>
    </row>
    <row r="156" spans="1:7" x14ac:dyDescent="0.25">
      <c r="A156" s="4">
        <v>3</v>
      </c>
      <c r="B156" s="31"/>
      <c r="C156" s="31"/>
      <c r="D156" s="31"/>
      <c r="E156" s="31"/>
      <c r="F156" s="31"/>
      <c r="G156" s="32"/>
    </row>
    <row r="157" spans="1:7" x14ac:dyDescent="0.25">
      <c r="A157" s="4">
        <v>4</v>
      </c>
      <c r="B157" s="31"/>
      <c r="C157" s="31"/>
      <c r="D157" s="31"/>
      <c r="E157" s="31"/>
      <c r="F157" s="31"/>
      <c r="G157" s="32"/>
    </row>
    <row r="158" spans="1:7" x14ac:dyDescent="0.25">
      <c r="A158" s="4">
        <v>5</v>
      </c>
      <c r="B158" s="31"/>
      <c r="C158" s="31"/>
      <c r="D158" s="31"/>
      <c r="E158" s="31"/>
      <c r="F158" s="31"/>
      <c r="G158" s="32"/>
    </row>
    <row r="159" spans="1:7" x14ac:dyDescent="0.25">
      <c r="A159" s="4">
        <v>6</v>
      </c>
      <c r="B159" s="31"/>
      <c r="C159" s="31"/>
      <c r="D159" s="31"/>
      <c r="E159" s="31"/>
      <c r="F159" s="31"/>
      <c r="G159" s="32"/>
    </row>
    <row r="160" spans="1:7" x14ac:dyDescent="0.25">
      <c r="A160" s="4">
        <v>7</v>
      </c>
      <c r="B160" s="31"/>
      <c r="C160" s="31"/>
      <c r="D160" s="31"/>
      <c r="E160" s="31"/>
      <c r="F160" s="31"/>
      <c r="G160" s="32"/>
    </row>
    <row r="161" spans="1:7" x14ac:dyDescent="0.25">
      <c r="A161" s="4">
        <v>8</v>
      </c>
      <c r="B161" s="31"/>
      <c r="C161" s="31"/>
      <c r="D161" s="31"/>
      <c r="E161" s="31"/>
      <c r="F161" s="31"/>
      <c r="G161" s="32"/>
    </row>
    <row r="162" spans="1:7" x14ac:dyDescent="0.25">
      <c r="A162" s="4">
        <v>9</v>
      </c>
      <c r="B162" s="31"/>
      <c r="C162" s="43"/>
      <c r="D162" s="31"/>
      <c r="E162" s="31"/>
      <c r="F162" s="31"/>
      <c r="G162" s="32"/>
    </row>
    <row r="163" spans="1:7" x14ac:dyDescent="0.25">
      <c r="A163" s="4">
        <v>10</v>
      </c>
      <c r="B163" s="31"/>
      <c r="C163" s="31"/>
      <c r="D163" s="31"/>
      <c r="E163" s="31"/>
      <c r="F163" s="31"/>
      <c r="G163" s="32"/>
    </row>
    <row r="164" spans="1:7" x14ac:dyDescent="0.25">
      <c r="A164" s="4">
        <v>11</v>
      </c>
      <c r="B164" s="31"/>
      <c r="C164" s="31"/>
      <c r="D164" s="31"/>
      <c r="E164" s="31"/>
      <c r="F164" s="31"/>
      <c r="G164" s="32"/>
    </row>
    <row r="165" spans="1:7" x14ac:dyDescent="0.25">
      <c r="A165" s="4">
        <v>12</v>
      </c>
      <c r="B165" s="43"/>
      <c r="C165" s="43"/>
      <c r="D165" s="43"/>
      <c r="E165" s="43"/>
      <c r="F165" s="43"/>
      <c r="G165" s="38"/>
    </row>
    <row r="166" spans="1:7" x14ac:dyDescent="0.25">
      <c r="A166" s="4">
        <v>13</v>
      </c>
      <c r="B166" s="43"/>
      <c r="C166" s="43"/>
      <c r="D166" s="43"/>
      <c r="E166" s="43"/>
      <c r="F166" s="43"/>
      <c r="G166" s="38"/>
    </row>
    <row r="167" spans="1:7" x14ac:dyDescent="0.25">
      <c r="A167" s="4">
        <v>14</v>
      </c>
      <c r="B167" s="43"/>
      <c r="C167" s="43"/>
      <c r="D167" s="43"/>
      <c r="E167" s="43"/>
      <c r="F167" s="43"/>
      <c r="G167" s="38"/>
    </row>
    <row r="168" spans="1:7" x14ac:dyDescent="0.25">
      <c r="A168" s="4">
        <v>15</v>
      </c>
      <c r="B168" s="43"/>
      <c r="C168" s="43"/>
      <c r="D168" s="43"/>
      <c r="E168" s="43"/>
      <c r="F168" s="43"/>
      <c r="G168" s="38"/>
    </row>
    <row r="169" spans="1:7" x14ac:dyDescent="0.25">
      <c r="A169" s="4">
        <v>16</v>
      </c>
      <c r="B169" s="43"/>
      <c r="C169" s="43"/>
      <c r="D169" s="43"/>
      <c r="E169" s="43"/>
      <c r="F169" s="43"/>
      <c r="G169" s="38"/>
    </row>
    <row r="170" spans="1:7" x14ac:dyDescent="0.25">
      <c r="A170" s="4">
        <v>17</v>
      </c>
      <c r="B170" s="43"/>
      <c r="C170" s="43"/>
      <c r="D170" s="43"/>
      <c r="E170" s="43"/>
      <c r="F170" s="43"/>
      <c r="G170" s="38"/>
    </row>
    <row r="171" spans="1:7" x14ac:dyDescent="0.25">
      <c r="A171" s="4">
        <v>18</v>
      </c>
      <c r="B171" s="43"/>
      <c r="C171" s="43"/>
      <c r="D171" s="43"/>
      <c r="E171" s="43"/>
      <c r="F171" s="43"/>
      <c r="G171" s="38"/>
    </row>
    <row r="172" spans="1:7" x14ac:dyDescent="0.25">
      <c r="A172" s="4">
        <v>19</v>
      </c>
      <c r="B172" s="43"/>
      <c r="C172" s="43"/>
      <c r="D172" s="43"/>
      <c r="E172" s="43"/>
      <c r="F172" s="43"/>
      <c r="G172" s="38"/>
    </row>
    <row r="173" spans="1:7" x14ac:dyDescent="0.25">
      <c r="A173" s="4">
        <v>20</v>
      </c>
      <c r="B173" s="43"/>
      <c r="C173" s="43"/>
      <c r="D173" s="43"/>
      <c r="E173" s="43"/>
      <c r="F173" s="43"/>
      <c r="G173" s="38"/>
    </row>
    <row r="175" spans="1:7" x14ac:dyDescent="0.25">
      <c r="A175" s="12">
        <f>(ROW())/25</f>
        <v>7</v>
      </c>
    </row>
    <row r="176" spans="1:7" ht="18.75" x14ac:dyDescent="0.25">
      <c r="A176" s="1" t="str">
        <f>"Indication "&amp;A175&amp;" :  "&amp;VLOOKUP(A175,$A$15:$E$23,3)&amp;" ("&amp;LOWER(VLOOKUP(A175,$A$15:$E$23,2))&amp;")"</f>
        <v>Indication 7 :  Endodontie (adulte)</v>
      </c>
      <c r="B176" s="1"/>
      <c r="C176" s="1"/>
      <c r="D176" s="1"/>
      <c r="E176" s="1"/>
      <c r="F176" s="1"/>
      <c r="G176" s="1"/>
    </row>
    <row r="178" spans="1:7" ht="45" x14ac:dyDescent="0.25">
      <c r="A178" s="4" t="s">
        <v>28</v>
      </c>
      <c r="B178" s="4" t="s">
        <v>22</v>
      </c>
      <c r="C178" s="37" t="s">
        <v>104</v>
      </c>
      <c r="D178" s="37" t="s">
        <v>105</v>
      </c>
      <c r="E178" s="37" t="s">
        <v>8</v>
      </c>
      <c r="F178" s="37" t="s">
        <v>9</v>
      </c>
      <c r="G178" s="37" t="str">
        <f>$G$28</f>
        <v>PDS
()</v>
      </c>
    </row>
    <row r="179" spans="1:7" x14ac:dyDescent="0.25">
      <c r="A179" s="4">
        <v>1</v>
      </c>
      <c r="B179" s="31"/>
      <c r="C179" s="31"/>
      <c r="D179" s="31"/>
      <c r="E179" s="31"/>
      <c r="F179" s="31"/>
      <c r="G179" s="32"/>
    </row>
    <row r="180" spans="1:7" x14ac:dyDescent="0.25">
      <c r="A180" s="4">
        <v>2</v>
      </c>
      <c r="B180" s="31"/>
      <c r="C180" s="31"/>
      <c r="D180" s="31"/>
      <c r="E180" s="31"/>
      <c r="F180" s="31"/>
      <c r="G180" s="32"/>
    </row>
    <row r="181" spans="1:7" x14ac:dyDescent="0.25">
      <c r="A181" s="4">
        <v>3</v>
      </c>
      <c r="B181" s="31"/>
      <c r="C181" s="31"/>
      <c r="D181" s="31"/>
      <c r="E181" s="31"/>
      <c r="F181" s="31"/>
      <c r="G181" s="32"/>
    </row>
    <row r="182" spans="1:7" x14ac:dyDescent="0.25">
      <c r="A182" s="4">
        <v>4</v>
      </c>
      <c r="B182" s="31"/>
      <c r="C182" s="31"/>
      <c r="D182" s="31"/>
      <c r="E182" s="31"/>
      <c r="F182" s="31"/>
      <c r="G182" s="32"/>
    </row>
    <row r="183" spans="1:7" x14ac:dyDescent="0.25">
      <c r="A183" s="4">
        <v>5</v>
      </c>
      <c r="B183" s="31"/>
      <c r="C183" s="31"/>
      <c r="D183" s="31"/>
      <c r="E183" s="31"/>
      <c r="F183" s="31"/>
      <c r="G183" s="32"/>
    </row>
    <row r="184" spans="1:7" x14ac:dyDescent="0.25">
      <c r="A184" s="4">
        <v>6</v>
      </c>
      <c r="B184" s="31"/>
      <c r="C184" s="31"/>
      <c r="D184" s="31"/>
      <c r="E184" s="31"/>
      <c r="F184" s="31"/>
      <c r="G184" s="32"/>
    </row>
    <row r="185" spans="1:7" x14ac:dyDescent="0.25">
      <c r="A185" s="4">
        <v>7</v>
      </c>
      <c r="B185" s="31"/>
      <c r="C185" s="31"/>
      <c r="D185" s="31"/>
      <c r="E185" s="31"/>
      <c r="F185" s="31"/>
      <c r="G185" s="32"/>
    </row>
    <row r="186" spans="1:7" x14ac:dyDescent="0.25">
      <c r="A186" s="4">
        <v>8</v>
      </c>
      <c r="B186" s="31"/>
      <c r="C186" s="31"/>
      <c r="D186" s="31"/>
      <c r="E186" s="31"/>
      <c r="F186" s="31"/>
      <c r="G186" s="32"/>
    </row>
    <row r="187" spans="1:7" x14ac:dyDescent="0.25">
      <c r="A187" s="4">
        <v>9</v>
      </c>
      <c r="B187" s="31"/>
      <c r="C187" s="43"/>
      <c r="D187" s="31"/>
      <c r="E187" s="31"/>
      <c r="F187" s="31"/>
      <c r="G187" s="32"/>
    </row>
    <row r="188" spans="1:7" x14ac:dyDescent="0.25">
      <c r="A188" s="4">
        <v>10</v>
      </c>
      <c r="B188" s="31"/>
      <c r="C188" s="31"/>
      <c r="D188" s="31"/>
      <c r="E188" s="31"/>
      <c r="F188" s="31"/>
      <c r="G188" s="32"/>
    </row>
    <row r="189" spans="1:7" x14ac:dyDescent="0.25">
      <c r="A189" s="4">
        <v>11</v>
      </c>
      <c r="B189" s="31"/>
      <c r="C189" s="31"/>
      <c r="D189" s="31"/>
      <c r="E189" s="31"/>
      <c r="F189" s="31"/>
      <c r="G189" s="32"/>
    </row>
    <row r="190" spans="1:7" x14ac:dyDescent="0.25">
      <c r="A190" s="4">
        <v>12</v>
      </c>
      <c r="B190" s="43"/>
      <c r="C190" s="43"/>
      <c r="D190" s="43"/>
      <c r="E190" s="43"/>
      <c r="F190" s="43"/>
      <c r="G190" s="38"/>
    </row>
    <row r="191" spans="1:7" x14ac:dyDescent="0.25">
      <c r="A191" s="4">
        <v>13</v>
      </c>
      <c r="B191" s="43"/>
      <c r="C191" s="43"/>
      <c r="D191" s="43"/>
      <c r="E191" s="43"/>
      <c r="F191" s="43"/>
      <c r="G191" s="38"/>
    </row>
    <row r="192" spans="1:7" x14ac:dyDescent="0.25">
      <c r="A192" s="4">
        <v>14</v>
      </c>
      <c r="B192" s="43"/>
      <c r="C192" s="43"/>
      <c r="D192" s="43"/>
      <c r="E192" s="43"/>
      <c r="F192" s="43"/>
      <c r="G192" s="38"/>
    </row>
    <row r="193" spans="1:7" x14ac:dyDescent="0.25">
      <c r="A193" s="4">
        <v>15</v>
      </c>
      <c r="B193" s="43"/>
      <c r="C193" s="43"/>
      <c r="D193" s="43"/>
      <c r="E193" s="43"/>
      <c r="F193" s="43"/>
      <c r="G193" s="38"/>
    </row>
    <row r="194" spans="1:7" x14ac:dyDescent="0.25">
      <c r="A194" s="4">
        <v>16</v>
      </c>
      <c r="B194" s="43"/>
      <c r="C194" s="43"/>
      <c r="D194" s="43"/>
      <c r="E194" s="43"/>
      <c r="F194" s="43"/>
      <c r="G194" s="38"/>
    </row>
    <row r="195" spans="1:7" x14ac:dyDescent="0.25">
      <c r="A195" s="4">
        <v>17</v>
      </c>
      <c r="B195" s="43"/>
      <c r="C195" s="43"/>
      <c r="D195" s="43"/>
      <c r="E195" s="43"/>
      <c r="F195" s="43"/>
      <c r="G195" s="38"/>
    </row>
    <row r="196" spans="1:7" x14ac:dyDescent="0.25">
      <c r="A196" s="4">
        <v>18</v>
      </c>
      <c r="B196" s="43"/>
      <c r="C196" s="43"/>
      <c r="D196" s="43"/>
      <c r="E196" s="43"/>
      <c r="F196" s="43"/>
      <c r="G196" s="38"/>
    </row>
    <row r="197" spans="1:7" x14ac:dyDescent="0.25">
      <c r="A197" s="4">
        <v>19</v>
      </c>
      <c r="B197" s="43"/>
      <c r="C197" s="43"/>
      <c r="D197" s="43"/>
      <c r="E197" s="43"/>
      <c r="F197" s="43"/>
      <c r="G197" s="38"/>
    </row>
    <row r="198" spans="1:7" x14ac:dyDescent="0.25">
      <c r="A198" s="4">
        <v>20</v>
      </c>
      <c r="B198" s="43"/>
      <c r="C198" s="43"/>
      <c r="D198" s="43"/>
      <c r="E198" s="43"/>
      <c r="F198" s="43"/>
      <c r="G198" s="38"/>
    </row>
    <row r="200" spans="1:7" x14ac:dyDescent="0.25">
      <c r="A200" s="12">
        <f>(ROW())/25</f>
        <v>8</v>
      </c>
    </row>
    <row r="201" spans="1:7" ht="18.75" x14ac:dyDescent="0.25">
      <c r="A201" s="1" t="str">
        <f>"Indication "&amp;A200&amp;" :  "&amp;VLOOKUP(A200,$A$15:$E$23,3)&amp;" ("&amp;LOWER(VLOOKUP(A200,$A$15:$E$23,2))&amp;")"</f>
        <v>Indication 8 :  Dent incluse (enfant 12 ans env.)</v>
      </c>
      <c r="B201" s="1"/>
      <c r="C201" s="1"/>
      <c r="D201" s="1"/>
      <c r="E201" s="1"/>
      <c r="F201" s="1"/>
      <c r="G201" s="1"/>
    </row>
    <row r="203" spans="1:7" ht="45" x14ac:dyDescent="0.25">
      <c r="A203" s="4" t="s">
        <v>28</v>
      </c>
      <c r="B203" s="4" t="s">
        <v>22</v>
      </c>
      <c r="C203" s="37" t="s">
        <v>104</v>
      </c>
      <c r="D203" s="37" t="s">
        <v>105</v>
      </c>
      <c r="E203" s="37" t="s">
        <v>8</v>
      </c>
      <c r="F203" s="37" t="s">
        <v>9</v>
      </c>
      <c r="G203" s="37" t="str">
        <f>$G$28</f>
        <v>PDS
()</v>
      </c>
    </row>
    <row r="204" spans="1:7" x14ac:dyDescent="0.25">
      <c r="A204" s="4">
        <v>1</v>
      </c>
      <c r="B204" s="31"/>
      <c r="C204" s="31"/>
      <c r="D204" s="31"/>
      <c r="E204" s="31"/>
      <c r="F204" s="31"/>
      <c r="G204" s="31"/>
    </row>
    <row r="205" spans="1:7" x14ac:dyDescent="0.25">
      <c r="A205" s="4">
        <v>2</v>
      </c>
      <c r="B205" s="31"/>
      <c r="C205" s="31"/>
      <c r="D205" s="31"/>
      <c r="E205" s="31"/>
      <c r="F205" s="31"/>
      <c r="G205" s="31"/>
    </row>
    <row r="206" spans="1:7" x14ac:dyDescent="0.25">
      <c r="A206" s="4">
        <v>3</v>
      </c>
      <c r="B206" s="31"/>
      <c r="C206" s="31"/>
      <c r="D206" s="31"/>
      <c r="E206" s="31"/>
      <c r="F206" s="31"/>
      <c r="G206" s="31"/>
    </row>
    <row r="207" spans="1:7" x14ac:dyDescent="0.25">
      <c r="A207" s="4">
        <v>4</v>
      </c>
      <c r="B207" s="31"/>
      <c r="C207" s="31"/>
      <c r="D207" s="31"/>
      <c r="E207" s="31"/>
      <c r="F207" s="31"/>
      <c r="G207" s="31"/>
    </row>
    <row r="208" spans="1:7" x14ac:dyDescent="0.25">
      <c r="A208" s="4">
        <v>5</v>
      </c>
      <c r="B208" s="31"/>
      <c r="C208" s="31"/>
      <c r="D208" s="31"/>
      <c r="E208" s="31"/>
      <c r="F208" s="31"/>
      <c r="G208" s="31"/>
    </row>
    <row r="209" spans="1:7" x14ac:dyDescent="0.25">
      <c r="A209" s="4">
        <v>6</v>
      </c>
      <c r="B209" s="31"/>
      <c r="C209" s="31"/>
      <c r="D209" s="31"/>
      <c r="E209" s="31"/>
      <c r="F209" s="31"/>
      <c r="G209" s="31"/>
    </row>
    <row r="210" spans="1:7" x14ac:dyDescent="0.25">
      <c r="A210" s="4">
        <v>7</v>
      </c>
      <c r="B210" s="31"/>
      <c r="C210" s="31"/>
      <c r="D210" s="31"/>
      <c r="E210" s="31"/>
      <c r="F210" s="31"/>
      <c r="G210" s="31"/>
    </row>
    <row r="211" spans="1:7" x14ac:dyDescent="0.25">
      <c r="A211" s="4">
        <v>8</v>
      </c>
      <c r="B211" s="31"/>
      <c r="C211" s="31"/>
      <c r="D211" s="31"/>
      <c r="E211" s="31"/>
      <c r="F211" s="31"/>
      <c r="G211" s="31"/>
    </row>
    <row r="212" spans="1:7" x14ac:dyDescent="0.25">
      <c r="A212" s="4">
        <v>9</v>
      </c>
      <c r="B212" s="31"/>
      <c r="C212" s="43"/>
      <c r="D212" s="31"/>
      <c r="E212" s="31"/>
      <c r="F212" s="31"/>
      <c r="G212" s="31"/>
    </row>
    <row r="213" spans="1:7" x14ac:dyDescent="0.25">
      <c r="A213" s="4">
        <v>10</v>
      </c>
      <c r="B213" s="31"/>
      <c r="C213" s="31"/>
      <c r="D213" s="31"/>
      <c r="E213" s="31"/>
      <c r="F213" s="31"/>
      <c r="G213" s="31"/>
    </row>
    <row r="214" spans="1:7" x14ac:dyDescent="0.25">
      <c r="A214" s="4">
        <v>11</v>
      </c>
      <c r="B214" s="31"/>
      <c r="C214" s="31"/>
      <c r="D214" s="31"/>
      <c r="E214" s="31"/>
      <c r="F214" s="31"/>
      <c r="G214" s="31"/>
    </row>
    <row r="215" spans="1:7" x14ac:dyDescent="0.25">
      <c r="A215" s="4">
        <v>12</v>
      </c>
      <c r="B215" s="43"/>
      <c r="C215" s="43"/>
      <c r="D215" s="43"/>
      <c r="E215" s="43"/>
      <c r="F215" s="43"/>
      <c r="G215" s="43"/>
    </row>
    <row r="216" spans="1:7" x14ac:dyDescent="0.25">
      <c r="A216" s="4">
        <v>13</v>
      </c>
      <c r="B216" s="43"/>
      <c r="C216" s="43"/>
      <c r="D216" s="43"/>
      <c r="E216" s="43"/>
      <c r="F216" s="43"/>
      <c r="G216" s="43"/>
    </row>
    <row r="217" spans="1:7" x14ac:dyDescent="0.25">
      <c r="A217" s="4">
        <v>14</v>
      </c>
      <c r="B217" s="43"/>
      <c r="C217" s="43"/>
      <c r="D217" s="43"/>
      <c r="E217" s="43"/>
      <c r="F217" s="43"/>
      <c r="G217" s="43"/>
    </row>
    <row r="218" spans="1:7" x14ac:dyDescent="0.25">
      <c r="A218" s="4">
        <v>15</v>
      </c>
      <c r="B218" s="43"/>
      <c r="C218" s="43"/>
      <c r="D218" s="43"/>
      <c r="E218" s="43"/>
      <c r="F218" s="43"/>
      <c r="G218" s="43"/>
    </row>
    <row r="219" spans="1:7" x14ac:dyDescent="0.25">
      <c r="A219" s="4">
        <v>16</v>
      </c>
      <c r="B219" s="43"/>
      <c r="C219" s="43"/>
      <c r="D219" s="43"/>
      <c r="E219" s="43"/>
      <c r="F219" s="43"/>
      <c r="G219" s="43"/>
    </row>
    <row r="220" spans="1:7" x14ac:dyDescent="0.25">
      <c r="A220" s="4">
        <v>17</v>
      </c>
      <c r="B220" s="43"/>
      <c r="C220" s="43"/>
      <c r="D220" s="43"/>
      <c r="E220" s="43"/>
      <c r="F220" s="43"/>
      <c r="G220" s="43"/>
    </row>
    <row r="221" spans="1:7" x14ac:dyDescent="0.25">
      <c r="A221" s="4">
        <v>18</v>
      </c>
      <c r="B221" s="43"/>
      <c r="C221" s="43"/>
      <c r="D221" s="43"/>
      <c r="E221" s="43"/>
      <c r="F221" s="43"/>
      <c r="G221" s="43"/>
    </row>
    <row r="222" spans="1:7" x14ac:dyDescent="0.25">
      <c r="A222" s="4">
        <v>19</v>
      </c>
      <c r="B222" s="43"/>
      <c r="C222" s="43"/>
      <c r="D222" s="43"/>
      <c r="E222" s="43"/>
      <c r="F222" s="43"/>
      <c r="G222" s="43"/>
    </row>
    <row r="223" spans="1:7" x14ac:dyDescent="0.25">
      <c r="A223" s="4">
        <v>20</v>
      </c>
      <c r="B223" s="43"/>
      <c r="C223" s="43"/>
      <c r="D223" s="43"/>
      <c r="E223" s="43"/>
      <c r="F223" s="43"/>
      <c r="G223" s="43"/>
    </row>
    <row r="225" spans="1:7" x14ac:dyDescent="0.25">
      <c r="A225" s="12">
        <f>(ROW())/25</f>
        <v>9</v>
      </c>
    </row>
    <row r="226" spans="1:7" ht="18.75" x14ac:dyDescent="0.25">
      <c r="A226" s="1" t="str">
        <f>"Indication "&amp;A225&amp;" :  "&amp;VLOOKUP(A225,$A$15:$E$23,3)&amp;" ("&amp;LOWER(VLOOKUP(A225,$A$15:$E$23,2))&amp;")"</f>
        <v>Indication 9 :  Fente palatine (enfant 8 - 10 ans)</v>
      </c>
      <c r="B226" s="1"/>
      <c r="C226" s="1"/>
      <c r="D226" s="1"/>
      <c r="E226" s="1"/>
      <c r="F226" s="1"/>
      <c r="G226" s="1"/>
    </row>
    <row r="228" spans="1:7" ht="45" x14ac:dyDescent="0.25">
      <c r="A228" s="4" t="s">
        <v>28</v>
      </c>
      <c r="B228" s="4" t="s">
        <v>22</v>
      </c>
      <c r="C228" s="37" t="s">
        <v>104</v>
      </c>
      <c r="D228" s="37" t="s">
        <v>105</v>
      </c>
      <c r="E228" s="37" t="s">
        <v>8</v>
      </c>
      <c r="F228" s="37" t="s">
        <v>9</v>
      </c>
      <c r="G228" s="37" t="str">
        <f>$G$28</f>
        <v>PDS
()</v>
      </c>
    </row>
    <row r="229" spans="1:7" x14ac:dyDescent="0.25">
      <c r="A229" s="4">
        <v>1</v>
      </c>
      <c r="B229" s="31"/>
      <c r="C229" s="31"/>
      <c r="D229" s="31"/>
      <c r="E229" s="31"/>
      <c r="F229" s="31"/>
      <c r="G229" s="31"/>
    </row>
    <row r="230" spans="1:7" x14ac:dyDescent="0.25">
      <c r="A230" s="4">
        <v>2</v>
      </c>
      <c r="B230" s="31"/>
      <c r="C230" s="31"/>
      <c r="D230" s="31"/>
      <c r="E230" s="31"/>
      <c r="F230" s="31"/>
      <c r="G230" s="31"/>
    </row>
    <row r="231" spans="1:7" x14ac:dyDescent="0.25">
      <c r="A231" s="4">
        <v>3</v>
      </c>
      <c r="B231" s="31"/>
      <c r="C231" s="31"/>
      <c r="D231" s="31"/>
      <c r="E231" s="31"/>
      <c r="F231" s="31"/>
      <c r="G231" s="31"/>
    </row>
    <row r="232" spans="1:7" x14ac:dyDescent="0.25">
      <c r="A232" s="4">
        <v>4</v>
      </c>
      <c r="B232" s="31"/>
      <c r="C232" s="31"/>
      <c r="D232" s="31"/>
      <c r="E232" s="31"/>
      <c r="F232" s="31"/>
      <c r="G232" s="31"/>
    </row>
    <row r="233" spans="1:7" x14ac:dyDescent="0.25">
      <c r="A233" s="4">
        <v>5</v>
      </c>
      <c r="B233" s="31"/>
      <c r="C233" s="31"/>
      <c r="D233" s="31"/>
      <c r="E233" s="31"/>
      <c r="F233" s="31"/>
      <c r="G233" s="31"/>
    </row>
    <row r="234" spans="1:7" x14ac:dyDescent="0.25">
      <c r="A234" s="4">
        <v>6</v>
      </c>
      <c r="B234" s="31"/>
      <c r="C234" s="31"/>
      <c r="D234" s="31"/>
      <c r="E234" s="31"/>
      <c r="F234" s="31"/>
      <c r="G234" s="31"/>
    </row>
    <row r="235" spans="1:7" x14ac:dyDescent="0.25">
      <c r="A235" s="4">
        <v>7</v>
      </c>
      <c r="B235" s="31"/>
      <c r="C235" s="31"/>
      <c r="D235" s="31"/>
      <c r="E235" s="31"/>
      <c r="F235" s="31"/>
      <c r="G235" s="31"/>
    </row>
    <row r="236" spans="1:7" x14ac:dyDescent="0.25">
      <c r="A236" s="4">
        <v>8</v>
      </c>
      <c r="B236" s="31"/>
      <c r="C236" s="31"/>
      <c r="D236" s="31"/>
      <c r="E236" s="31"/>
      <c r="F236" s="31"/>
      <c r="G236" s="31"/>
    </row>
    <row r="237" spans="1:7" x14ac:dyDescent="0.25">
      <c r="A237" s="4">
        <v>9</v>
      </c>
      <c r="B237" s="31"/>
      <c r="C237" s="43"/>
      <c r="D237" s="31"/>
      <c r="E237" s="31"/>
      <c r="F237" s="31"/>
      <c r="G237" s="31"/>
    </row>
    <row r="238" spans="1:7" x14ac:dyDescent="0.25">
      <c r="A238" s="4">
        <v>10</v>
      </c>
      <c r="B238" s="31"/>
      <c r="C238" s="31"/>
      <c r="D238" s="31"/>
      <c r="E238" s="31"/>
      <c r="F238" s="31"/>
      <c r="G238" s="31"/>
    </row>
    <row r="239" spans="1:7" x14ac:dyDescent="0.25">
      <c r="A239" s="4">
        <v>11</v>
      </c>
      <c r="B239" s="31"/>
      <c r="C239" s="31"/>
      <c r="D239" s="31"/>
      <c r="E239" s="31"/>
      <c r="F239" s="31"/>
      <c r="G239" s="31"/>
    </row>
    <row r="240" spans="1:7" x14ac:dyDescent="0.25">
      <c r="A240" s="4">
        <v>12</v>
      </c>
      <c r="B240" s="43"/>
      <c r="C240" s="43"/>
      <c r="D240" s="43"/>
      <c r="E240" s="43"/>
      <c r="F240" s="43"/>
      <c r="G240" s="43"/>
    </row>
    <row r="241" spans="1:7" x14ac:dyDescent="0.25">
      <c r="A241" s="4">
        <v>13</v>
      </c>
      <c r="B241" s="43"/>
      <c r="C241" s="43"/>
      <c r="D241" s="43"/>
      <c r="E241" s="43"/>
      <c r="F241" s="43"/>
      <c r="G241" s="43"/>
    </row>
    <row r="242" spans="1:7" x14ac:dyDescent="0.25">
      <c r="A242" s="4">
        <v>14</v>
      </c>
      <c r="B242" s="43"/>
      <c r="C242" s="43"/>
      <c r="D242" s="43"/>
      <c r="E242" s="43"/>
      <c r="F242" s="43"/>
      <c r="G242" s="43"/>
    </row>
    <row r="243" spans="1:7" x14ac:dyDescent="0.25">
      <c r="A243" s="4">
        <v>15</v>
      </c>
      <c r="B243" s="43"/>
      <c r="C243" s="43"/>
      <c r="D243" s="43"/>
      <c r="E243" s="43"/>
      <c r="F243" s="43"/>
      <c r="G243" s="43"/>
    </row>
    <row r="244" spans="1:7" x14ac:dyDescent="0.25">
      <c r="A244" s="4">
        <v>16</v>
      </c>
      <c r="B244" s="43"/>
      <c r="C244" s="43"/>
      <c r="D244" s="43"/>
      <c r="E244" s="43"/>
      <c r="F244" s="43"/>
      <c r="G244" s="43"/>
    </row>
    <row r="245" spans="1:7" x14ac:dyDescent="0.25">
      <c r="A245" s="4">
        <v>17</v>
      </c>
      <c r="B245" s="43"/>
      <c r="C245" s="43"/>
      <c r="D245" s="43"/>
      <c r="E245" s="43"/>
      <c r="F245" s="43"/>
      <c r="G245" s="43"/>
    </row>
    <row r="246" spans="1:7" x14ac:dyDescent="0.25">
      <c r="A246" s="4">
        <v>18</v>
      </c>
      <c r="B246" s="43"/>
      <c r="C246" s="43"/>
      <c r="D246" s="43"/>
      <c r="E246" s="43"/>
      <c r="F246" s="43"/>
      <c r="G246" s="43"/>
    </row>
    <row r="247" spans="1:7" x14ac:dyDescent="0.25">
      <c r="A247" s="4">
        <v>19</v>
      </c>
      <c r="B247" s="43"/>
      <c r="C247" s="43"/>
      <c r="D247" s="43"/>
      <c r="E247" s="43"/>
      <c r="F247" s="43"/>
      <c r="G247" s="43"/>
    </row>
    <row r="248" spans="1:7" x14ac:dyDescent="0.25">
      <c r="A248" s="4">
        <v>20</v>
      </c>
      <c r="B248" s="43"/>
      <c r="C248" s="43"/>
      <c r="D248" s="43"/>
      <c r="E248" s="43"/>
      <c r="F248" s="43"/>
      <c r="G248" s="43"/>
    </row>
  </sheetData>
  <sheetProtection sheet="1" objects="1" scenarios="1"/>
  <mergeCells count="20">
    <mergeCell ref="C15:E15"/>
    <mergeCell ref="B5:C5"/>
    <mergeCell ref="D5:L5"/>
    <mergeCell ref="B6:C6"/>
    <mergeCell ref="D6:L6"/>
    <mergeCell ref="B7:C7"/>
    <mergeCell ref="D7:L7"/>
    <mergeCell ref="B8:C8"/>
    <mergeCell ref="D8:L8"/>
    <mergeCell ref="B9:C9"/>
    <mergeCell ref="D9:L9"/>
    <mergeCell ref="C14:E14"/>
    <mergeCell ref="C22:E22"/>
    <mergeCell ref="C23:E23"/>
    <mergeCell ref="C16:E16"/>
    <mergeCell ref="C17:E17"/>
    <mergeCell ref="C18:E18"/>
    <mergeCell ref="C19:E19"/>
    <mergeCell ref="C20:E20"/>
    <mergeCell ref="C21:E21"/>
  </mergeCells>
  <hyperlinks>
    <hyperlink ref="C15:E15" location="Indic1" display="Implant unitaire sans guide, sans sinuslift" xr:uid="{00BDA980-5143-41DA-93AF-FBE2FC239583}"/>
    <hyperlink ref="C16:E16" location="Indic2" display="Implant multiple avec guide, sans sinuslift" xr:uid="{FC9C4EDA-07FC-40E9-9EB1-3F8894B45E4D}"/>
    <hyperlink ref="C17:E17" location="Indic3" display="Implant maxillaire avec sinuslift" xr:uid="{EB4F742C-63CF-48C1-970A-EE40B25C7359}"/>
    <hyperlink ref="C18:E18" location="Indic4" display="Exodontie : dents de sagesse bilatérales" xr:uid="{82BC6B81-029C-4646-B16D-5FC7722D76E0}"/>
    <hyperlink ref="C19:E19" location="Indic5" display="Exodontie : dent incluse unitaire" xr:uid="{2D32FBCD-C0B8-4681-82ED-A1643F55B763}"/>
    <hyperlink ref="C20:E20" location="Indic6" display="Evaluation du parodonte" xr:uid="{5102D667-9D80-4AD5-B93D-F460E1AAB4D6}"/>
    <hyperlink ref="C21:E21" location="Indic7" display="Endodontie" xr:uid="{0B16A79A-013D-4D46-8953-740BFAA23F43}"/>
    <hyperlink ref="C22:E22" location="Indic8" display="Dent incluse" xr:uid="{90724C73-FD6A-4707-8A3A-3CA26DCD316F}"/>
    <hyperlink ref="C23:E23" location="Indic9" display="Fente palatine" xr:uid="{4CD264B4-182C-4D98-A2E2-521F7DE79755}"/>
  </hyperlink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243E9-0F44-43A8-B4B9-60FD606CF04D}">
  <sheetPr codeName="Feuil33"/>
  <dimension ref="A1:T248"/>
  <sheetViews>
    <sheetView workbookViewId="0">
      <selection activeCell="F14" sqref="F14"/>
    </sheetView>
  </sheetViews>
  <sheetFormatPr baseColWidth="10" defaultColWidth="11.42578125" defaultRowHeight="15" x14ac:dyDescent="0.25"/>
  <cols>
    <col min="1" max="1" width="6.7109375" style="2" customWidth="1"/>
    <col min="2" max="12" width="16.7109375" style="2" customWidth="1"/>
    <col min="13" max="14" width="11.42578125" style="2" customWidth="1"/>
    <col min="15" max="16384" width="11.42578125" style="2"/>
  </cols>
  <sheetData>
    <row r="1" spans="1:20" s="46" customFormat="1" ht="23.25" x14ac:dyDescent="0.25">
      <c r="A1" s="46" t="str">
        <f>"Recueil des données dosimétriques : installation 3 ("&amp;'1 - Infos générales'!C23&amp;" "&amp;'1 - Infos générales'!D23&amp;", "&amp;'1 - Infos générales'!E23&amp;")"</f>
        <v>Recueil des données dosimétriques : installation 3 ( , )</v>
      </c>
      <c r="F1" s="47"/>
    </row>
    <row r="3" spans="1:20" s="1" customFormat="1" ht="18.75" customHeight="1" x14ac:dyDescent="0.25">
      <c r="A3" s="1" t="s">
        <v>20</v>
      </c>
      <c r="E3" s="58" t="s">
        <v>166</v>
      </c>
    </row>
    <row r="5" spans="1:20" ht="20.100000000000001" customHeight="1" x14ac:dyDescent="0.25">
      <c r="B5" s="74" t="s">
        <v>40</v>
      </c>
      <c r="C5" s="74"/>
      <c r="D5" s="78" t="s">
        <v>108</v>
      </c>
      <c r="E5" s="83"/>
      <c r="F5" s="83"/>
      <c r="G5" s="83"/>
      <c r="H5" s="83"/>
      <c r="I5" s="83"/>
      <c r="J5" s="83"/>
      <c r="K5" s="83"/>
      <c r="L5" s="79"/>
    </row>
    <row r="6" spans="1:20" ht="35.1" customHeight="1" x14ac:dyDescent="0.25">
      <c r="B6" s="74" t="s">
        <v>109</v>
      </c>
      <c r="C6" s="74"/>
      <c r="D6" s="78" t="s">
        <v>110</v>
      </c>
      <c r="E6" s="83"/>
      <c r="F6" s="83"/>
      <c r="G6" s="83"/>
      <c r="H6" s="83"/>
      <c r="I6" s="83"/>
      <c r="J6" s="83"/>
      <c r="K6" s="83"/>
      <c r="L6" s="79"/>
    </row>
    <row r="7" spans="1:20" ht="20.100000000000001" customHeight="1" x14ac:dyDescent="0.25">
      <c r="B7" s="74" t="s">
        <v>21</v>
      </c>
      <c r="C7" s="74"/>
      <c r="D7" s="78" t="s">
        <v>41</v>
      </c>
      <c r="E7" s="83"/>
      <c r="F7" s="83"/>
      <c r="G7" s="83"/>
      <c r="H7" s="83"/>
      <c r="I7" s="83"/>
      <c r="J7" s="83"/>
      <c r="K7" s="83"/>
      <c r="L7" s="79"/>
    </row>
    <row r="8" spans="1:20" ht="35.1" customHeight="1" x14ac:dyDescent="0.25">
      <c r="B8" s="74" t="s">
        <v>4</v>
      </c>
      <c r="C8" s="74"/>
      <c r="D8" s="78" t="s">
        <v>43</v>
      </c>
      <c r="E8" s="83"/>
      <c r="F8" s="83"/>
      <c r="G8" s="83"/>
      <c r="H8" s="83"/>
      <c r="I8" s="83"/>
      <c r="J8" s="83"/>
      <c r="K8" s="83"/>
      <c r="L8" s="79"/>
    </row>
    <row r="9" spans="1:20" ht="50.1" customHeight="1" x14ac:dyDescent="0.25">
      <c r="B9" s="74" t="s">
        <v>111</v>
      </c>
      <c r="C9" s="74"/>
      <c r="D9" s="78" t="s">
        <v>112</v>
      </c>
      <c r="E9" s="83"/>
      <c r="F9" s="83"/>
      <c r="G9" s="83"/>
      <c r="H9" s="83"/>
      <c r="I9" s="83"/>
      <c r="J9" s="83"/>
      <c r="K9" s="83"/>
      <c r="L9" s="79"/>
    </row>
    <row r="12" spans="1:20" s="39" customFormat="1" ht="18.75" customHeight="1" x14ac:dyDescent="0.25">
      <c r="A12" s="39" t="s">
        <v>106</v>
      </c>
    </row>
    <row r="13" spans="1:20" x14ac:dyDescent="0.25">
      <c r="A13" s="13"/>
      <c r="B13" s="13"/>
      <c r="C13" s="13"/>
      <c r="D13" s="13"/>
      <c r="E13" s="13"/>
      <c r="F13" s="13"/>
      <c r="G13" s="13"/>
      <c r="H13" s="13"/>
      <c r="I13" s="13"/>
      <c r="J13" s="13"/>
    </row>
    <row r="14" spans="1:20" ht="39.950000000000003" customHeight="1" x14ac:dyDescent="0.25">
      <c r="A14" s="13"/>
      <c r="B14" s="41" t="s">
        <v>6</v>
      </c>
      <c r="C14" s="85" t="s">
        <v>3</v>
      </c>
      <c r="D14" s="85"/>
      <c r="E14" s="85"/>
      <c r="L14" s="12" t="s">
        <v>116</v>
      </c>
      <c r="M14" s="12" t="s">
        <v>117</v>
      </c>
      <c r="N14" s="12" t="s">
        <v>118</v>
      </c>
      <c r="O14" s="12" t="s">
        <v>119</v>
      </c>
      <c r="P14" s="12" t="s">
        <v>114</v>
      </c>
      <c r="Q14" s="12" t="s">
        <v>115</v>
      </c>
      <c r="R14" s="12" t="s">
        <v>120</v>
      </c>
      <c r="S14" s="12" t="s">
        <v>121</v>
      </c>
      <c r="T14" s="12"/>
    </row>
    <row r="15" spans="1:20" x14ac:dyDescent="0.25">
      <c r="A15" s="14">
        <v>1</v>
      </c>
      <c r="B15" s="42" t="s">
        <v>35</v>
      </c>
      <c r="C15" s="84" t="s">
        <v>29</v>
      </c>
      <c r="D15" s="84"/>
      <c r="E15" s="84"/>
      <c r="L15" s="12">
        <f ca="1">COUNTA(INDIRECT(ADDRESS(4+25*$A15,COLUMN()-5)&amp;":"&amp;ADDRESS(23+25*$A15,COLUMN()-5)))</f>
        <v>0</v>
      </c>
      <c r="M15" s="12" t="str">
        <f ca="1">IFERROR(AVERAGE(INDIRECT(ADDRESS(4+25*$A15,COLUMN()-10)&amp;":"&amp;ADDRESS(23+25*$A15,COLUMN()-10))),"")</f>
        <v/>
      </c>
      <c r="N15" s="12" t="str">
        <f ca="1">IFERROR(AVERAGE(INDIRECT(ADDRESS(4+25*$A15,COLUMN()-10)&amp;":"&amp;ADDRESS(23+25*$A15,COLUMN()-10))),"")</f>
        <v/>
      </c>
      <c r="O15" s="12" t="str">
        <f t="shared" ref="M15:O23" ca="1" si="0">IFERROR(AVERAGE(INDIRECT(ADDRESS(4+25*$A15,COLUMN()-10)&amp;":"&amp;ADDRESS(23+25*$A15,COLUMN()-10))),"")</f>
        <v/>
      </c>
      <c r="P15" s="12" t="str">
        <f t="shared" ref="P15:P23" ca="1" si="1">IFERROR((20-(COUNTIF(INDIRECT(ADDRESS(4+25*$A15,COLUMN()-10)&amp;":"&amp;ADDRESS(23+25*$A15,COLUMN()-10)),"")+COUNTIF(INDIRECT(ADDRESS(4+25*$A15,COLUMN()-10)&amp;":"&amp;ADDRESS(23+25*$A15,COLUMN()-10)),"non")))/L15*100,"")</f>
        <v/>
      </c>
      <c r="Q15" s="12" t="str">
        <f t="shared" ref="Q15:Q23" ca="1" si="2">IFERROR(MEDIAN(INDIRECT(ADDRESS(4+25*$A15,COLUMN()-10)&amp;":"&amp;ADDRESS(23+25*$A15,COLUMN()-10))),"")</f>
        <v/>
      </c>
      <c r="R15" s="12" t="str">
        <f ca="1">IF(ISNUMBER(Q15),MIN(INDIRECT(ADDRESS(4+25*$A15,COLUMN()-11)&amp;":"&amp;ADDRESS(23+25*$A15,COLUMN()-11))),"")</f>
        <v/>
      </c>
      <c r="S15" s="12" t="str">
        <f ca="1">IF(ISNUMBER(Q15),MAX(INDIRECT(ADDRESS(4+25*$A15,COLUMN()-12)&amp;":"&amp;ADDRESS(23+25*$A15,COLUMN()-12))),"")</f>
        <v/>
      </c>
      <c r="T15" s="12"/>
    </row>
    <row r="16" spans="1:20" x14ac:dyDescent="0.25">
      <c r="A16" s="14">
        <v>2</v>
      </c>
      <c r="B16" s="42" t="s">
        <v>35</v>
      </c>
      <c r="C16" s="84" t="s">
        <v>30</v>
      </c>
      <c r="D16" s="84"/>
      <c r="E16" s="84"/>
      <c r="L16" s="12">
        <f t="shared" ref="L16:L23" ca="1" si="3">COUNTA(INDIRECT(ADDRESS(4+25*$A16,COLUMN()-5)&amp;":"&amp;ADDRESS(23+25*$A16,COLUMN()-5)))</f>
        <v>0</v>
      </c>
      <c r="M16" s="12" t="str">
        <f t="shared" ca="1" si="0"/>
        <v/>
      </c>
      <c r="N16" s="12" t="str">
        <f t="shared" ca="1" si="0"/>
        <v/>
      </c>
      <c r="O16" s="12" t="str">
        <f t="shared" ca="1" si="0"/>
        <v/>
      </c>
      <c r="P16" s="12" t="str">
        <f t="shared" ca="1" si="1"/>
        <v/>
      </c>
      <c r="Q16" s="12" t="str">
        <f t="shared" ca="1" si="2"/>
        <v/>
      </c>
      <c r="R16" s="12" t="str">
        <f t="shared" ref="R16:R23" ca="1" si="4">IF(ISNUMBER(Q16),MIN(INDIRECT(ADDRESS(4+25*$A16,COLUMN()-11)&amp;":"&amp;ADDRESS(23+25*$A16,COLUMN()-11))),"")</f>
        <v/>
      </c>
      <c r="S16" s="12" t="str">
        <f t="shared" ref="S16:S23" ca="1" si="5">IF(ISNUMBER(Q16),MAX(INDIRECT(ADDRESS(4+25*$A16,COLUMN()-12)&amp;":"&amp;ADDRESS(23+25*$A16,COLUMN()-12))),"")</f>
        <v/>
      </c>
      <c r="T16" s="12"/>
    </row>
    <row r="17" spans="1:20" x14ac:dyDescent="0.25">
      <c r="A17" s="14">
        <v>3</v>
      </c>
      <c r="B17" s="42" t="s">
        <v>35</v>
      </c>
      <c r="C17" s="84" t="s">
        <v>31</v>
      </c>
      <c r="D17" s="84"/>
      <c r="E17" s="84"/>
      <c r="L17" s="12">
        <f t="shared" ca="1" si="3"/>
        <v>0</v>
      </c>
      <c r="M17" s="12" t="str">
        <f t="shared" ca="1" si="0"/>
        <v/>
      </c>
      <c r="N17" s="12" t="str">
        <f t="shared" ca="1" si="0"/>
        <v/>
      </c>
      <c r="O17" s="12" t="str">
        <f t="shared" ca="1" si="0"/>
        <v/>
      </c>
      <c r="P17" s="12" t="str">
        <f t="shared" ca="1" si="1"/>
        <v/>
      </c>
      <c r="Q17" s="12" t="str">
        <f t="shared" ca="1" si="2"/>
        <v/>
      </c>
      <c r="R17" s="12" t="str">
        <f t="shared" ca="1" si="4"/>
        <v/>
      </c>
      <c r="S17" s="12" t="str">
        <f t="shared" ca="1" si="5"/>
        <v/>
      </c>
      <c r="T17" s="12"/>
    </row>
    <row r="18" spans="1:20" x14ac:dyDescent="0.25">
      <c r="A18" s="14">
        <v>4</v>
      </c>
      <c r="B18" s="42" t="s">
        <v>35</v>
      </c>
      <c r="C18" s="84" t="s">
        <v>32</v>
      </c>
      <c r="D18" s="84"/>
      <c r="E18" s="84"/>
      <c r="L18" s="12">
        <f t="shared" ca="1" si="3"/>
        <v>0</v>
      </c>
      <c r="M18" s="12" t="str">
        <f t="shared" ca="1" si="0"/>
        <v/>
      </c>
      <c r="N18" s="12" t="str">
        <f t="shared" ca="1" si="0"/>
        <v/>
      </c>
      <c r="O18" s="12" t="str">
        <f t="shared" ca="1" si="0"/>
        <v/>
      </c>
      <c r="P18" s="12" t="str">
        <f t="shared" ca="1" si="1"/>
        <v/>
      </c>
      <c r="Q18" s="12" t="str">
        <f t="shared" ca="1" si="2"/>
        <v/>
      </c>
      <c r="R18" s="12" t="str">
        <f t="shared" ca="1" si="4"/>
        <v/>
      </c>
      <c r="S18" s="12" t="str">
        <f t="shared" ca="1" si="5"/>
        <v/>
      </c>
      <c r="T18" s="12"/>
    </row>
    <row r="19" spans="1:20" x14ac:dyDescent="0.25">
      <c r="A19" s="14">
        <v>5</v>
      </c>
      <c r="B19" s="42" t="s">
        <v>35</v>
      </c>
      <c r="C19" s="84" t="s">
        <v>33</v>
      </c>
      <c r="D19" s="84"/>
      <c r="E19" s="84"/>
      <c r="L19" s="12">
        <f t="shared" ca="1" si="3"/>
        <v>0</v>
      </c>
      <c r="M19" s="12" t="str">
        <f t="shared" ca="1" si="0"/>
        <v/>
      </c>
      <c r="N19" s="12" t="str">
        <f t="shared" ca="1" si="0"/>
        <v/>
      </c>
      <c r="O19" s="12" t="str">
        <f t="shared" ca="1" si="0"/>
        <v/>
      </c>
      <c r="P19" s="12" t="str">
        <f t="shared" ca="1" si="1"/>
        <v/>
      </c>
      <c r="Q19" s="12" t="str">
        <f t="shared" ca="1" si="2"/>
        <v/>
      </c>
      <c r="R19" s="12" t="str">
        <f t="shared" ca="1" si="4"/>
        <v/>
      </c>
      <c r="S19" s="12" t="str">
        <f t="shared" ca="1" si="5"/>
        <v/>
      </c>
      <c r="T19" s="12"/>
    </row>
    <row r="20" spans="1:20" x14ac:dyDescent="0.25">
      <c r="A20" s="14">
        <v>6</v>
      </c>
      <c r="B20" s="42" t="s">
        <v>35</v>
      </c>
      <c r="C20" s="84" t="s">
        <v>26</v>
      </c>
      <c r="D20" s="84"/>
      <c r="E20" s="84"/>
      <c r="L20" s="12">
        <f t="shared" ca="1" si="3"/>
        <v>0</v>
      </c>
      <c r="M20" s="12" t="str">
        <f t="shared" ca="1" si="0"/>
        <v/>
      </c>
      <c r="N20" s="12" t="str">
        <f t="shared" ca="1" si="0"/>
        <v/>
      </c>
      <c r="O20" s="12" t="str">
        <f t="shared" ca="1" si="0"/>
        <v/>
      </c>
      <c r="P20" s="12" t="str">
        <f t="shared" ca="1" si="1"/>
        <v/>
      </c>
      <c r="Q20" s="12" t="str">
        <f t="shared" ca="1" si="2"/>
        <v/>
      </c>
      <c r="R20" s="12" t="str">
        <f t="shared" ca="1" si="4"/>
        <v/>
      </c>
      <c r="S20" s="12" t="str">
        <f t="shared" ca="1" si="5"/>
        <v/>
      </c>
      <c r="T20" s="12"/>
    </row>
    <row r="21" spans="1:20" x14ac:dyDescent="0.25">
      <c r="A21" s="14">
        <v>7</v>
      </c>
      <c r="B21" s="42" t="s">
        <v>35</v>
      </c>
      <c r="C21" s="84" t="s">
        <v>5</v>
      </c>
      <c r="D21" s="84"/>
      <c r="E21" s="84"/>
      <c r="L21" s="12">
        <f t="shared" ca="1" si="3"/>
        <v>0</v>
      </c>
      <c r="M21" s="12" t="str">
        <f t="shared" ca="1" si="0"/>
        <v/>
      </c>
      <c r="N21" s="12" t="str">
        <f t="shared" ca="1" si="0"/>
        <v/>
      </c>
      <c r="O21" s="12" t="str">
        <f t="shared" ca="1" si="0"/>
        <v/>
      </c>
      <c r="P21" s="12" t="str">
        <f t="shared" ca="1" si="1"/>
        <v/>
      </c>
      <c r="Q21" s="12" t="str">
        <f t="shared" ca="1" si="2"/>
        <v/>
      </c>
      <c r="R21" s="12" t="str">
        <f t="shared" ca="1" si="4"/>
        <v/>
      </c>
      <c r="S21" s="12" t="str">
        <f t="shared" ca="1" si="5"/>
        <v/>
      </c>
      <c r="T21" s="12"/>
    </row>
    <row r="22" spans="1:20" x14ac:dyDescent="0.25">
      <c r="A22" s="14">
        <v>8</v>
      </c>
      <c r="B22" s="42" t="s">
        <v>44</v>
      </c>
      <c r="C22" s="84" t="s">
        <v>7</v>
      </c>
      <c r="D22" s="84"/>
      <c r="E22" s="84"/>
      <c r="L22" s="12">
        <f t="shared" ca="1" si="3"/>
        <v>0</v>
      </c>
      <c r="M22" s="12" t="str">
        <f t="shared" ca="1" si="0"/>
        <v/>
      </c>
      <c r="N22" s="12" t="str">
        <f t="shared" ca="1" si="0"/>
        <v/>
      </c>
      <c r="O22" s="12" t="str">
        <f t="shared" ca="1" si="0"/>
        <v/>
      </c>
      <c r="P22" s="12" t="str">
        <f t="shared" ca="1" si="1"/>
        <v/>
      </c>
      <c r="Q22" s="12" t="str">
        <f t="shared" ca="1" si="2"/>
        <v/>
      </c>
      <c r="R22" s="12" t="str">
        <f t="shared" ca="1" si="4"/>
        <v/>
      </c>
      <c r="S22" s="12" t="str">
        <f t="shared" ca="1" si="5"/>
        <v/>
      </c>
      <c r="T22" s="12"/>
    </row>
    <row r="23" spans="1:20" x14ac:dyDescent="0.25">
      <c r="A23" s="14">
        <v>9</v>
      </c>
      <c r="B23" s="42" t="s">
        <v>45</v>
      </c>
      <c r="C23" s="84" t="s">
        <v>27</v>
      </c>
      <c r="D23" s="84"/>
      <c r="E23" s="84"/>
      <c r="L23" s="12">
        <f t="shared" ca="1" si="3"/>
        <v>0</v>
      </c>
      <c r="M23" s="12" t="str">
        <f t="shared" ca="1" si="0"/>
        <v/>
      </c>
      <c r="N23" s="12" t="str">
        <f t="shared" ca="1" si="0"/>
        <v/>
      </c>
      <c r="O23" s="12" t="str">
        <f t="shared" ca="1" si="0"/>
        <v/>
      </c>
      <c r="P23" s="12" t="str">
        <f t="shared" ca="1" si="1"/>
        <v/>
      </c>
      <c r="Q23" s="12" t="str">
        <f t="shared" ca="1" si="2"/>
        <v/>
      </c>
      <c r="R23" s="12" t="str">
        <f t="shared" ca="1" si="4"/>
        <v/>
      </c>
      <c r="S23" s="12" t="str">
        <f t="shared" ca="1" si="5"/>
        <v/>
      </c>
      <c r="T23" s="12"/>
    </row>
    <row r="25" spans="1:20" x14ac:dyDescent="0.25">
      <c r="A25" s="12">
        <f>(ROW())/25</f>
        <v>1</v>
      </c>
    </row>
    <row r="26" spans="1:20" s="1" customFormat="1" ht="18.75" x14ac:dyDescent="0.25">
      <c r="A26" s="1" t="str">
        <f>"Indication "&amp;A25&amp;" :  "&amp;VLOOKUP(A25,$A$15:$E$23,3)&amp;" ("&amp;LOWER(VLOOKUP(A25,$A$15:$E$23,2))&amp;")"</f>
        <v>Indication 1 :  Implant unitaire sans guide, sans sinuslift (adulte)</v>
      </c>
    </row>
    <row r="28" spans="1:20" ht="45" x14ac:dyDescent="0.25">
      <c r="A28" s="4" t="s">
        <v>28</v>
      </c>
      <c r="B28" s="37" t="s">
        <v>48</v>
      </c>
      <c r="C28" s="37" t="s">
        <v>104</v>
      </c>
      <c r="D28" s="37" t="s">
        <v>105</v>
      </c>
      <c r="E28" s="37" t="s">
        <v>8</v>
      </c>
      <c r="F28" s="37" t="s">
        <v>9</v>
      </c>
      <c r="G28" s="37" t="str">
        <f>"PDS
("&amp;'1 - Infos générales'!$F$23&amp;")"</f>
        <v>PDS
()</v>
      </c>
    </row>
    <row r="29" spans="1:20" x14ac:dyDescent="0.25">
      <c r="A29" s="4">
        <v>1</v>
      </c>
      <c r="B29" s="31"/>
      <c r="C29" s="31"/>
      <c r="D29" s="31"/>
      <c r="E29" s="31"/>
      <c r="F29" s="31"/>
      <c r="G29" s="31"/>
    </row>
    <row r="30" spans="1:20" x14ac:dyDescent="0.25">
      <c r="A30" s="4">
        <v>2</v>
      </c>
      <c r="B30" s="31"/>
      <c r="C30" s="31"/>
      <c r="D30" s="31"/>
      <c r="E30" s="31"/>
      <c r="F30" s="31"/>
      <c r="G30" s="32"/>
    </row>
    <row r="31" spans="1:20" x14ac:dyDescent="0.25">
      <c r="A31" s="4">
        <v>3</v>
      </c>
      <c r="B31" s="31"/>
      <c r="C31" s="31"/>
      <c r="D31" s="31"/>
      <c r="E31" s="31"/>
      <c r="F31" s="31"/>
      <c r="G31" s="32"/>
    </row>
    <row r="32" spans="1:20" x14ac:dyDescent="0.25">
      <c r="A32" s="4">
        <v>4</v>
      </c>
      <c r="B32" s="31"/>
      <c r="C32" s="31"/>
      <c r="D32" s="31"/>
      <c r="E32" s="31"/>
      <c r="F32" s="31"/>
      <c r="G32" s="32"/>
    </row>
    <row r="33" spans="1:7" x14ac:dyDescent="0.25">
      <c r="A33" s="4">
        <v>5</v>
      </c>
      <c r="B33" s="31"/>
      <c r="C33" s="31"/>
      <c r="D33" s="31"/>
      <c r="E33" s="31"/>
      <c r="F33" s="31"/>
      <c r="G33" s="32"/>
    </row>
    <row r="34" spans="1:7" x14ac:dyDescent="0.25">
      <c r="A34" s="4">
        <v>6</v>
      </c>
      <c r="B34" s="31"/>
      <c r="C34" s="31"/>
      <c r="D34" s="31"/>
      <c r="E34" s="31"/>
      <c r="F34" s="31"/>
      <c r="G34" s="32"/>
    </row>
    <row r="35" spans="1:7" x14ac:dyDescent="0.25">
      <c r="A35" s="4">
        <v>7</v>
      </c>
      <c r="B35" s="31"/>
      <c r="C35" s="31"/>
      <c r="D35" s="31"/>
      <c r="E35" s="31"/>
      <c r="F35" s="31"/>
      <c r="G35" s="32"/>
    </row>
    <row r="36" spans="1:7" x14ac:dyDescent="0.25">
      <c r="A36" s="4">
        <v>8</v>
      </c>
      <c r="B36" s="31"/>
      <c r="C36" s="31"/>
      <c r="D36" s="31"/>
      <c r="E36" s="31"/>
      <c r="F36" s="31"/>
      <c r="G36" s="32"/>
    </row>
    <row r="37" spans="1:7" x14ac:dyDescent="0.25">
      <c r="A37" s="4">
        <v>9</v>
      </c>
      <c r="B37" s="31"/>
      <c r="C37" s="43"/>
      <c r="D37" s="31"/>
      <c r="E37" s="31"/>
      <c r="F37" s="31"/>
      <c r="G37" s="32"/>
    </row>
    <row r="38" spans="1:7" x14ac:dyDescent="0.25">
      <c r="A38" s="4">
        <v>10</v>
      </c>
      <c r="B38" s="31"/>
      <c r="C38" s="31"/>
      <c r="D38" s="31"/>
      <c r="E38" s="31"/>
      <c r="F38" s="31"/>
      <c r="G38" s="32"/>
    </row>
    <row r="39" spans="1:7" x14ac:dyDescent="0.25">
      <c r="A39" s="4">
        <v>11</v>
      </c>
      <c r="B39" s="31"/>
      <c r="C39" s="31"/>
      <c r="D39" s="31"/>
      <c r="E39" s="31"/>
      <c r="F39" s="31"/>
      <c r="G39" s="32"/>
    </row>
    <row r="40" spans="1:7" x14ac:dyDescent="0.25">
      <c r="A40" s="4">
        <v>12</v>
      </c>
      <c r="B40" s="31"/>
      <c r="C40" s="43"/>
      <c r="D40" s="43"/>
      <c r="E40" s="43"/>
      <c r="F40" s="31"/>
      <c r="G40" s="38"/>
    </row>
    <row r="41" spans="1:7" x14ac:dyDescent="0.25">
      <c r="A41" s="4">
        <v>13</v>
      </c>
      <c r="B41" s="31"/>
      <c r="C41" s="43"/>
      <c r="D41" s="43"/>
      <c r="E41" s="43"/>
      <c r="F41" s="31"/>
      <c r="G41" s="38"/>
    </row>
    <row r="42" spans="1:7" x14ac:dyDescent="0.25">
      <c r="A42" s="4">
        <v>14</v>
      </c>
      <c r="B42" s="31"/>
      <c r="C42" s="43"/>
      <c r="D42" s="43"/>
      <c r="E42" s="43"/>
      <c r="F42" s="31"/>
      <c r="G42" s="38"/>
    </row>
    <row r="43" spans="1:7" x14ac:dyDescent="0.25">
      <c r="A43" s="4">
        <v>15</v>
      </c>
      <c r="B43" s="31"/>
      <c r="C43" s="43"/>
      <c r="D43" s="43"/>
      <c r="E43" s="43"/>
      <c r="F43" s="31"/>
      <c r="G43" s="38"/>
    </row>
    <row r="44" spans="1:7" x14ac:dyDescent="0.25">
      <c r="A44" s="4">
        <v>16</v>
      </c>
      <c r="B44" s="31"/>
      <c r="C44" s="43"/>
      <c r="D44" s="43"/>
      <c r="E44" s="43"/>
      <c r="F44" s="31"/>
      <c r="G44" s="38"/>
    </row>
    <row r="45" spans="1:7" x14ac:dyDescent="0.25">
      <c r="A45" s="4">
        <v>17</v>
      </c>
      <c r="B45" s="31"/>
      <c r="C45" s="43"/>
      <c r="D45" s="43"/>
      <c r="E45" s="43"/>
      <c r="F45" s="31"/>
      <c r="G45" s="38"/>
    </row>
    <row r="46" spans="1:7" x14ac:dyDescent="0.25">
      <c r="A46" s="4">
        <v>18</v>
      </c>
      <c r="B46" s="31"/>
      <c r="C46" s="43"/>
      <c r="D46" s="43"/>
      <c r="E46" s="43"/>
      <c r="F46" s="31"/>
      <c r="G46" s="38"/>
    </row>
    <row r="47" spans="1:7" x14ac:dyDescent="0.25">
      <c r="A47" s="4">
        <v>19</v>
      </c>
      <c r="B47" s="31"/>
      <c r="C47" s="43"/>
      <c r="D47" s="43"/>
      <c r="E47" s="43"/>
      <c r="F47" s="31"/>
      <c r="G47" s="38"/>
    </row>
    <row r="48" spans="1:7" x14ac:dyDescent="0.25">
      <c r="A48" s="4">
        <v>20</v>
      </c>
      <c r="B48" s="31"/>
      <c r="C48" s="43"/>
      <c r="D48" s="43"/>
      <c r="E48" s="43"/>
      <c r="F48" s="31"/>
      <c r="G48" s="38"/>
    </row>
    <row r="50" spans="1:7" x14ac:dyDescent="0.25">
      <c r="A50" s="12">
        <f>(ROW())/25</f>
        <v>2</v>
      </c>
    </row>
    <row r="51" spans="1:7" ht="18.75" x14ac:dyDescent="0.25">
      <c r="A51" s="1" t="str">
        <f>"Indication "&amp;A50&amp;" :  "&amp;VLOOKUP(A50,$A$15:$E$23,3)&amp;" ("&amp;LOWER(VLOOKUP(A50,$A$15:$E$23,2))&amp;")"</f>
        <v>Indication 2 :  Implant multiple avec guide, sans sinuslift (adulte)</v>
      </c>
      <c r="B51" s="1"/>
      <c r="C51" s="1"/>
      <c r="D51" s="1"/>
      <c r="E51" s="1"/>
      <c r="F51" s="1"/>
      <c r="G51" s="1"/>
    </row>
    <row r="53" spans="1:7" ht="45" x14ac:dyDescent="0.25">
      <c r="A53" s="4" t="s">
        <v>28</v>
      </c>
      <c r="B53" s="4" t="s">
        <v>22</v>
      </c>
      <c r="C53" s="37" t="s">
        <v>104</v>
      </c>
      <c r="D53" s="37" t="s">
        <v>105</v>
      </c>
      <c r="E53" s="37" t="s">
        <v>8</v>
      </c>
      <c r="F53" s="37" t="s">
        <v>9</v>
      </c>
      <c r="G53" s="37" t="str">
        <f>$G$28</f>
        <v>PDS
()</v>
      </c>
    </row>
    <row r="54" spans="1:7" x14ac:dyDescent="0.25">
      <c r="A54" s="4">
        <v>1</v>
      </c>
      <c r="B54" s="31"/>
      <c r="C54" s="31"/>
      <c r="D54" s="31"/>
      <c r="E54" s="31"/>
      <c r="F54" s="31"/>
      <c r="G54" s="31"/>
    </row>
    <row r="55" spans="1:7" x14ac:dyDescent="0.25">
      <c r="A55" s="4">
        <v>2</v>
      </c>
      <c r="B55" s="31"/>
      <c r="C55" s="31"/>
      <c r="D55" s="31"/>
      <c r="E55" s="31"/>
      <c r="F55" s="31"/>
      <c r="G55" s="31"/>
    </row>
    <row r="56" spans="1:7" x14ac:dyDescent="0.25">
      <c r="A56" s="4">
        <v>3</v>
      </c>
      <c r="B56" s="31"/>
      <c r="C56" s="31"/>
      <c r="D56" s="31"/>
      <c r="E56" s="31"/>
      <c r="F56" s="31"/>
      <c r="G56" s="31"/>
    </row>
    <row r="57" spans="1:7" x14ac:dyDescent="0.25">
      <c r="A57" s="4">
        <v>4</v>
      </c>
      <c r="B57" s="31"/>
      <c r="C57" s="31"/>
      <c r="D57" s="31"/>
      <c r="E57" s="31"/>
      <c r="F57" s="31"/>
      <c r="G57" s="31"/>
    </row>
    <row r="58" spans="1:7" x14ac:dyDescent="0.25">
      <c r="A58" s="4">
        <v>5</v>
      </c>
      <c r="B58" s="31"/>
      <c r="C58" s="31"/>
      <c r="D58" s="31"/>
      <c r="E58" s="31"/>
      <c r="F58" s="31"/>
      <c r="G58" s="31"/>
    </row>
    <row r="59" spans="1:7" x14ac:dyDescent="0.25">
      <c r="A59" s="4">
        <v>6</v>
      </c>
      <c r="B59" s="31"/>
      <c r="C59" s="31"/>
      <c r="D59" s="31"/>
      <c r="E59" s="31"/>
      <c r="F59" s="31"/>
      <c r="G59" s="31"/>
    </row>
    <row r="60" spans="1:7" x14ac:dyDescent="0.25">
      <c r="A60" s="4">
        <v>7</v>
      </c>
      <c r="B60" s="31"/>
      <c r="C60" s="31"/>
      <c r="D60" s="31"/>
      <c r="E60" s="31"/>
      <c r="F60" s="31"/>
      <c r="G60" s="31"/>
    </row>
    <row r="61" spans="1:7" x14ac:dyDescent="0.25">
      <c r="A61" s="4">
        <v>8</v>
      </c>
      <c r="B61" s="31"/>
      <c r="C61" s="31"/>
      <c r="D61" s="31"/>
      <c r="E61" s="31"/>
      <c r="F61" s="31"/>
      <c r="G61" s="31"/>
    </row>
    <row r="62" spans="1:7" x14ac:dyDescent="0.25">
      <c r="A62" s="4">
        <v>9</v>
      </c>
      <c r="B62" s="31"/>
      <c r="C62" s="31"/>
      <c r="D62" s="31"/>
      <c r="E62" s="31"/>
      <c r="F62" s="31"/>
      <c r="G62" s="31"/>
    </row>
    <row r="63" spans="1:7" x14ac:dyDescent="0.25">
      <c r="A63" s="4">
        <v>10</v>
      </c>
      <c r="B63" s="31"/>
      <c r="C63" s="31"/>
      <c r="D63" s="31"/>
      <c r="E63" s="31"/>
      <c r="F63" s="31"/>
      <c r="G63" s="31"/>
    </row>
    <row r="64" spans="1:7" x14ac:dyDescent="0.25">
      <c r="A64" s="4">
        <v>11</v>
      </c>
      <c r="B64" s="31"/>
      <c r="C64" s="31"/>
      <c r="D64" s="31"/>
      <c r="E64" s="31"/>
      <c r="F64" s="31"/>
      <c r="G64" s="31"/>
    </row>
    <row r="65" spans="1:7" x14ac:dyDescent="0.25">
      <c r="A65" s="4">
        <v>12</v>
      </c>
      <c r="B65" s="31"/>
      <c r="C65" s="31"/>
      <c r="D65" s="31"/>
      <c r="E65" s="31"/>
      <c r="F65" s="31"/>
      <c r="G65" s="31"/>
    </row>
    <row r="66" spans="1:7" x14ac:dyDescent="0.25">
      <c r="A66" s="4">
        <v>13</v>
      </c>
      <c r="B66" s="31"/>
      <c r="C66" s="31"/>
      <c r="D66" s="31"/>
      <c r="E66" s="31"/>
      <c r="F66" s="31"/>
      <c r="G66" s="31"/>
    </row>
    <row r="67" spans="1:7" x14ac:dyDescent="0.25">
      <c r="A67" s="4">
        <v>14</v>
      </c>
      <c r="B67" s="31"/>
      <c r="C67" s="31"/>
      <c r="D67" s="31"/>
      <c r="E67" s="31"/>
      <c r="F67" s="31"/>
      <c r="G67" s="31"/>
    </row>
    <row r="68" spans="1:7" x14ac:dyDescent="0.25">
      <c r="A68" s="4">
        <v>15</v>
      </c>
      <c r="B68" s="31"/>
      <c r="C68" s="31"/>
      <c r="D68" s="31"/>
      <c r="E68" s="31"/>
      <c r="F68" s="31"/>
      <c r="G68" s="31"/>
    </row>
    <row r="69" spans="1:7" x14ac:dyDescent="0.25">
      <c r="A69" s="4">
        <v>16</v>
      </c>
      <c r="B69" s="31"/>
      <c r="C69" s="31"/>
      <c r="D69" s="31"/>
      <c r="E69" s="31"/>
      <c r="F69" s="31"/>
      <c r="G69" s="31"/>
    </row>
    <row r="70" spans="1:7" x14ac:dyDescent="0.25">
      <c r="A70" s="4">
        <v>17</v>
      </c>
      <c r="B70" s="31"/>
      <c r="C70" s="31"/>
      <c r="D70" s="31"/>
      <c r="E70" s="31"/>
      <c r="F70" s="31"/>
      <c r="G70" s="31"/>
    </row>
    <row r="71" spans="1:7" x14ac:dyDescent="0.25">
      <c r="A71" s="4">
        <v>18</v>
      </c>
      <c r="B71" s="31"/>
      <c r="C71" s="31"/>
      <c r="D71" s="31"/>
      <c r="E71" s="31"/>
      <c r="F71" s="31"/>
      <c r="G71" s="31"/>
    </row>
    <row r="72" spans="1:7" x14ac:dyDescent="0.25">
      <c r="A72" s="4">
        <v>19</v>
      </c>
      <c r="B72" s="31"/>
      <c r="C72" s="31"/>
      <c r="D72" s="31"/>
      <c r="E72" s="31"/>
      <c r="F72" s="31"/>
      <c r="G72" s="31"/>
    </row>
    <row r="73" spans="1:7" x14ac:dyDescent="0.25">
      <c r="A73" s="4">
        <v>20</v>
      </c>
      <c r="B73" s="31"/>
      <c r="C73" s="31"/>
      <c r="D73" s="31"/>
      <c r="E73" s="31"/>
      <c r="F73" s="31"/>
      <c r="G73" s="31"/>
    </row>
    <row r="75" spans="1:7" x14ac:dyDescent="0.25">
      <c r="A75" s="12">
        <f>(ROW())/25</f>
        <v>3</v>
      </c>
    </row>
    <row r="76" spans="1:7" ht="18.75" x14ac:dyDescent="0.25">
      <c r="A76" s="1" t="str">
        <f>"Indication "&amp;A75&amp;" :  "&amp;VLOOKUP(A75,$A$15:$E$23,3)&amp;" ("&amp;LOWER(VLOOKUP(A75,$A$15:$E$23,2))&amp;")"</f>
        <v>Indication 3 :  Implant maxillaire avec sinuslift (adulte)</v>
      </c>
      <c r="B76" s="1"/>
      <c r="C76" s="1"/>
      <c r="D76" s="1"/>
      <c r="E76" s="1"/>
      <c r="F76" s="1"/>
      <c r="G76" s="1"/>
    </row>
    <row r="78" spans="1:7" ht="45" x14ac:dyDescent="0.25">
      <c r="A78" s="4" t="s">
        <v>28</v>
      </c>
      <c r="B78" s="4" t="s">
        <v>22</v>
      </c>
      <c r="C78" s="37" t="s">
        <v>104</v>
      </c>
      <c r="D78" s="37" t="s">
        <v>105</v>
      </c>
      <c r="E78" s="37" t="s">
        <v>8</v>
      </c>
      <c r="F78" s="37" t="s">
        <v>9</v>
      </c>
      <c r="G78" s="37" t="str">
        <f>$G$28</f>
        <v>PDS
()</v>
      </c>
    </row>
    <row r="79" spans="1:7" x14ac:dyDescent="0.25">
      <c r="A79" s="4">
        <v>1</v>
      </c>
      <c r="B79" s="31"/>
      <c r="C79" s="31"/>
      <c r="D79" s="31"/>
      <c r="E79" s="31"/>
      <c r="F79" s="31"/>
      <c r="G79" s="31"/>
    </row>
    <row r="80" spans="1:7" x14ac:dyDescent="0.25">
      <c r="A80" s="4">
        <v>2</v>
      </c>
      <c r="B80" s="31"/>
      <c r="C80" s="31"/>
      <c r="D80" s="31"/>
      <c r="E80" s="31"/>
      <c r="F80" s="31"/>
      <c r="G80" s="31"/>
    </row>
    <row r="81" spans="1:7" x14ac:dyDescent="0.25">
      <c r="A81" s="4">
        <v>3</v>
      </c>
      <c r="B81" s="31"/>
      <c r="C81" s="31"/>
      <c r="D81" s="31"/>
      <c r="E81" s="31"/>
      <c r="F81" s="31"/>
      <c r="G81" s="31"/>
    </row>
    <row r="82" spans="1:7" x14ac:dyDescent="0.25">
      <c r="A82" s="4">
        <v>4</v>
      </c>
      <c r="B82" s="31"/>
      <c r="C82" s="31"/>
      <c r="D82" s="31"/>
      <c r="E82" s="31"/>
      <c r="F82" s="31"/>
      <c r="G82" s="31"/>
    </row>
    <row r="83" spans="1:7" x14ac:dyDescent="0.25">
      <c r="A83" s="4">
        <v>5</v>
      </c>
      <c r="B83" s="31"/>
      <c r="C83" s="31"/>
      <c r="D83" s="31"/>
      <c r="E83" s="31"/>
      <c r="F83" s="31"/>
      <c r="G83" s="31"/>
    </row>
    <row r="84" spans="1:7" x14ac:dyDescent="0.25">
      <c r="A84" s="4">
        <v>6</v>
      </c>
      <c r="B84" s="31"/>
      <c r="C84" s="31"/>
      <c r="D84" s="31"/>
      <c r="E84" s="31"/>
      <c r="F84" s="31"/>
      <c r="G84" s="31"/>
    </row>
    <row r="85" spans="1:7" x14ac:dyDescent="0.25">
      <c r="A85" s="4">
        <v>7</v>
      </c>
      <c r="B85" s="31"/>
      <c r="C85" s="31"/>
      <c r="D85" s="31"/>
      <c r="E85" s="31"/>
      <c r="F85" s="31"/>
      <c r="G85" s="31"/>
    </row>
    <row r="86" spans="1:7" x14ac:dyDescent="0.25">
      <c r="A86" s="4">
        <v>8</v>
      </c>
      <c r="B86" s="31"/>
      <c r="C86" s="31"/>
      <c r="D86" s="31"/>
      <c r="E86" s="31"/>
      <c r="F86" s="31"/>
      <c r="G86" s="31"/>
    </row>
    <row r="87" spans="1:7" x14ac:dyDescent="0.25">
      <c r="A87" s="4">
        <v>9</v>
      </c>
      <c r="B87" s="31"/>
      <c r="C87" s="31"/>
      <c r="D87" s="31"/>
      <c r="E87" s="31"/>
      <c r="F87" s="31"/>
      <c r="G87" s="31"/>
    </row>
    <row r="88" spans="1:7" x14ac:dyDescent="0.25">
      <c r="A88" s="4">
        <v>10</v>
      </c>
      <c r="B88" s="31"/>
      <c r="C88" s="31"/>
      <c r="D88" s="31"/>
      <c r="E88" s="31"/>
      <c r="F88" s="31"/>
      <c r="G88" s="31"/>
    </row>
    <row r="89" spans="1:7" x14ac:dyDescent="0.25">
      <c r="A89" s="4">
        <v>11</v>
      </c>
      <c r="B89" s="31"/>
      <c r="C89" s="31"/>
      <c r="D89" s="31"/>
      <c r="E89" s="31"/>
      <c r="F89" s="31"/>
      <c r="G89" s="31"/>
    </row>
    <row r="90" spans="1:7" x14ac:dyDescent="0.25">
      <c r="A90" s="4">
        <v>12</v>
      </c>
      <c r="B90" s="31"/>
      <c r="C90" s="31"/>
      <c r="D90" s="31"/>
      <c r="E90" s="31"/>
      <c r="F90" s="31"/>
      <c r="G90" s="31"/>
    </row>
    <row r="91" spans="1:7" x14ac:dyDescent="0.25">
      <c r="A91" s="4">
        <v>13</v>
      </c>
      <c r="B91" s="31"/>
      <c r="C91" s="31"/>
      <c r="D91" s="31"/>
      <c r="E91" s="31"/>
      <c r="F91" s="31"/>
      <c r="G91" s="31"/>
    </row>
    <row r="92" spans="1:7" x14ac:dyDescent="0.25">
      <c r="A92" s="4">
        <v>14</v>
      </c>
      <c r="B92" s="31"/>
      <c r="C92" s="31"/>
      <c r="D92" s="31"/>
      <c r="E92" s="31"/>
      <c r="F92" s="31"/>
      <c r="G92" s="31"/>
    </row>
    <row r="93" spans="1:7" x14ac:dyDescent="0.25">
      <c r="A93" s="4">
        <v>15</v>
      </c>
      <c r="B93" s="31"/>
      <c r="C93" s="31"/>
      <c r="D93" s="31"/>
      <c r="E93" s="31"/>
      <c r="F93" s="31"/>
      <c r="G93" s="31"/>
    </row>
    <row r="94" spans="1:7" x14ac:dyDescent="0.25">
      <c r="A94" s="4">
        <v>16</v>
      </c>
      <c r="B94" s="31"/>
      <c r="C94" s="31"/>
      <c r="D94" s="31"/>
      <c r="E94" s="31"/>
      <c r="F94" s="31"/>
      <c r="G94" s="31"/>
    </row>
    <row r="95" spans="1:7" x14ac:dyDescent="0.25">
      <c r="A95" s="4">
        <v>17</v>
      </c>
      <c r="B95" s="31"/>
      <c r="C95" s="31"/>
      <c r="D95" s="31"/>
      <c r="E95" s="31"/>
      <c r="F95" s="31"/>
      <c r="G95" s="31"/>
    </row>
    <row r="96" spans="1:7" x14ac:dyDescent="0.25">
      <c r="A96" s="4">
        <v>18</v>
      </c>
      <c r="B96" s="31"/>
      <c r="C96" s="31"/>
      <c r="D96" s="31"/>
      <c r="E96" s="31"/>
      <c r="F96" s="31"/>
      <c r="G96" s="31"/>
    </row>
    <row r="97" spans="1:7" x14ac:dyDescent="0.25">
      <c r="A97" s="4">
        <v>19</v>
      </c>
      <c r="B97" s="31"/>
      <c r="C97" s="31"/>
      <c r="D97" s="31"/>
      <c r="E97" s="31"/>
      <c r="F97" s="31"/>
      <c r="G97" s="31"/>
    </row>
    <row r="98" spans="1:7" x14ac:dyDescent="0.25">
      <c r="A98" s="4">
        <v>20</v>
      </c>
      <c r="B98" s="31"/>
      <c r="C98" s="31"/>
      <c r="D98" s="31"/>
      <c r="E98" s="31"/>
      <c r="F98" s="31"/>
      <c r="G98" s="31"/>
    </row>
    <row r="100" spans="1:7" x14ac:dyDescent="0.25">
      <c r="A100" s="12">
        <f>(ROW())/25</f>
        <v>4</v>
      </c>
    </row>
    <row r="101" spans="1:7" ht="18.75" x14ac:dyDescent="0.25">
      <c r="A101" s="1" t="str">
        <f>"Indication "&amp;A100&amp;" :  "&amp;VLOOKUP(A100,$A$15:$E$23,3)&amp;" ("&amp;LOWER(VLOOKUP(A100,$A$15:$E$23,2))&amp;")"</f>
        <v>Indication 4 :  Exodontie : dents de sagesse bilatérales (adulte)</v>
      </c>
      <c r="B101" s="1"/>
      <c r="C101" s="1"/>
      <c r="D101" s="1"/>
      <c r="E101" s="1"/>
      <c r="F101" s="1"/>
      <c r="G101" s="1"/>
    </row>
    <row r="103" spans="1:7" ht="45" x14ac:dyDescent="0.25">
      <c r="A103" s="4" t="s">
        <v>28</v>
      </c>
      <c r="B103" s="4" t="s">
        <v>22</v>
      </c>
      <c r="C103" s="37" t="s">
        <v>104</v>
      </c>
      <c r="D103" s="37" t="s">
        <v>105</v>
      </c>
      <c r="E103" s="37" t="s">
        <v>8</v>
      </c>
      <c r="F103" s="37" t="s">
        <v>9</v>
      </c>
      <c r="G103" s="37" t="str">
        <f>$G$28</f>
        <v>PDS
()</v>
      </c>
    </row>
    <row r="104" spans="1:7" x14ac:dyDescent="0.25">
      <c r="A104" s="4">
        <v>1</v>
      </c>
      <c r="B104" s="31"/>
      <c r="C104" s="31"/>
      <c r="D104" s="31"/>
      <c r="E104" s="31"/>
      <c r="F104" s="31"/>
      <c r="G104" s="32"/>
    </row>
    <row r="105" spans="1:7" x14ac:dyDescent="0.25">
      <c r="A105" s="4">
        <v>2</v>
      </c>
      <c r="B105" s="31"/>
      <c r="C105" s="31"/>
      <c r="D105" s="31"/>
      <c r="E105" s="31"/>
      <c r="F105" s="31"/>
      <c r="G105" s="32"/>
    </row>
    <row r="106" spans="1:7" x14ac:dyDescent="0.25">
      <c r="A106" s="4">
        <v>3</v>
      </c>
      <c r="B106" s="31"/>
      <c r="C106" s="31"/>
      <c r="D106" s="31"/>
      <c r="E106" s="31"/>
      <c r="F106" s="31"/>
      <c r="G106" s="32"/>
    </row>
    <row r="107" spans="1:7" x14ac:dyDescent="0.25">
      <c r="A107" s="4">
        <v>4</v>
      </c>
      <c r="B107" s="31"/>
      <c r="C107" s="31"/>
      <c r="D107" s="31"/>
      <c r="E107" s="31"/>
      <c r="F107" s="31"/>
      <c r="G107" s="32"/>
    </row>
    <row r="108" spans="1:7" x14ac:dyDescent="0.25">
      <c r="A108" s="4">
        <v>5</v>
      </c>
      <c r="B108" s="31"/>
      <c r="C108" s="31"/>
      <c r="D108" s="31"/>
      <c r="E108" s="31"/>
      <c r="F108" s="31"/>
      <c r="G108" s="32"/>
    </row>
    <row r="109" spans="1:7" x14ac:dyDescent="0.25">
      <c r="A109" s="4">
        <v>6</v>
      </c>
      <c r="B109" s="31"/>
      <c r="C109" s="31"/>
      <c r="D109" s="31"/>
      <c r="E109" s="31"/>
      <c r="F109" s="31"/>
      <c r="G109" s="32"/>
    </row>
    <row r="110" spans="1:7" x14ac:dyDescent="0.25">
      <c r="A110" s="4">
        <v>7</v>
      </c>
      <c r="B110" s="31"/>
      <c r="C110" s="31"/>
      <c r="D110" s="31"/>
      <c r="E110" s="31"/>
      <c r="F110" s="31"/>
      <c r="G110" s="32"/>
    </row>
    <row r="111" spans="1:7" x14ac:dyDescent="0.25">
      <c r="A111" s="4">
        <v>8</v>
      </c>
      <c r="B111" s="31"/>
      <c r="C111" s="31"/>
      <c r="D111" s="31"/>
      <c r="E111" s="31"/>
      <c r="F111" s="31"/>
      <c r="G111" s="32"/>
    </row>
    <row r="112" spans="1:7" x14ac:dyDescent="0.25">
      <c r="A112" s="4">
        <v>9</v>
      </c>
      <c r="B112" s="31"/>
      <c r="C112" s="43"/>
      <c r="D112" s="31"/>
      <c r="E112" s="31"/>
      <c r="F112" s="31"/>
      <c r="G112" s="32"/>
    </row>
    <row r="113" spans="1:7" x14ac:dyDescent="0.25">
      <c r="A113" s="4">
        <v>10</v>
      </c>
      <c r="B113" s="31"/>
      <c r="C113" s="31"/>
      <c r="D113" s="31"/>
      <c r="E113" s="31"/>
      <c r="F113" s="31"/>
      <c r="G113" s="32"/>
    </row>
    <row r="114" spans="1:7" x14ac:dyDescent="0.25">
      <c r="A114" s="4">
        <v>11</v>
      </c>
      <c r="B114" s="31"/>
      <c r="C114" s="31"/>
      <c r="D114" s="31"/>
      <c r="E114" s="31"/>
      <c r="F114" s="31"/>
      <c r="G114" s="32"/>
    </row>
    <row r="115" spans="1:7" x14ac:dyDescent="0.25">
      <c r="A115" s="4">
        <v>12</v>
      </c>
      <c r="B115" s="43"/>
      <c r="C115" s="43"/>
      <c r="D115" s="43"/>
      <c r="E115" s="43"/>
      <c r="F115" s="43"/>
      <c r="G115" s="38"/>
    </row>
    <row r="116" spans="1:7" x14ac:dyDescent="0.25">
      <c r="A116" s="4">
        <v>13</v>
      </c>
      <c r="B116" s="43"/>
      <c r="C116" s="43"/>
      <c r="D116" s="43"/>
      <c r="E116" s="43"/>
      <c r="F116" s="43"/>
      <c r="G116" s="38"/>
    </row>
    <row r="117" spans="1:7" x14ac:dyDescent="0.25">
      <c r="A117" s="4">
        <v>14</v>
      </c>
      <c r="B117" s="43"/>
      <c r="C117" s="43"/>
      <c r="D117" s="43"/>
      <c r="E117" s="43"/>
      <c r="F117" s="43"/>
      <c r="G117" s="38"/>
    </row>
    <row r="118" spans="1:7" x14ac:dyDescent="0.25">
      <c r="A118" s="4">
        <v>15</v>
      </c>
      <c r="B118" s="43"/>
      <c r="C118" s="43"/>
      <c r="D118" s="43"/>
      <c r="E118" s="43"/>
      <c r="F118" s="43"/>
      <c r="G118" s="38"/>
    </row>
    <row r="119" spans="1:7" x14ac:dyDescent="0.25">
      <c r="A119" s="4">
        <v>16</v>
      </c>
      <c r="B119" s="43"/>
      <c r="C119" s="43"/>
      <c r="D119" s="43"/>
      <c r="E119" s="43"/>
      <c r="F119" s="43"/>
      <c r="G119" s="38"/>
    </row>
    <row r="120" spans="1:7" x14ac:dyDescent="0.25">
      <c r="A120" s="4">
        <v>17</v>
      </c>
      <c r="B120" s="43"/>
      <c r="C120" s="43"/>
      <c r="D120" s="43"/>
      <c r="E120" s="43"/>
      <c r="F120" s="43"/>
      <c r="G120" s="38"/>
    </row>
    <row r="121" spans="1:7" x14ac:dyDescent="0.25">
      <c r="A121" s="4">
        <v>18</v>
      </c>
      <c r="B121" s="43"/>
      <c r="C121" s="43"/>
      <c r="D121" s="43"/>
      <c r="E121" s="43"/>
      <c r="F121" s="43"/>
      <c r="G121" s="38"/>
    </row>
    <row r="122" spans="1:7" x14ac:dyDescent="0.25">
      <c r="A122" s="4">
        <v>19</v>
      </c>
      <c r="B122" s="43"/>
      <c r="C122" s="43"/>
      <c r="D122" s="43"/>
      <c r="E122" s="43"/>
      <c r="F122" s="43"/>
      <c r="G122" s="38"/>
    </row>
    <row r="123" spans="1:7" x14ac:dyDescent="0.25">
      <c r="A123" s="4">
        <v>20</v>
      </c>
      <c r="B123" s="43"/>
      <c r="C123" s="43"/>
      <c r="D123" s="43"/>
      <c r="E123" s="43"/>
      <c r="F123" s="43"/>
      <c r="G123" s="38"/>
    </row>
    <row r="125" spans="1:7" x14ac:dyDescent="0.25">
      <c r="A125" s="12">
        <f>(ROW())/25</f>
        <v>5</v>
      </c>
    </row>
    <row r="126" spans="1:7" ht="18.75" x14ac:dyDescent="0.25">
      <c r="A126" s="1" t="str">
        <f>"Indication "&amp;A125&amp;" :  "&amp;VLOOKUP(A125,$A$15:$E$23,3)&amp;" ("&amp;LOWER(VLOOKUP(A125,$A$15:$E$23,2))&amp;")"</f>
        <v>Indication 5 :  Exodontie : dent incluse unitaire (adulte)</v>
      </c>
      <c r="B126" s="1"/>
      <c r="C126" s="1"/>
      <c r="D126" s="1"/>
      <c r="E126" s="1"/>
      <c r="F126" s="1"/>
      <c r="G126" s="1"/>
    </row>
    <row r="128" spans="1:7" ht="45" x14ac:dyDescent="0.25">
      <c r="A128" s="4" t="s">
        <v>28</v>
      </c>
      <c r="B128" s="4" t="s">
        <v>22</v>
      </c>
      <c r="C128" s="37" t="s">
        <v>104</v>
      </c>
      <c r="D128" s="37" t="s">
        <v>105</v>
      </c>
      <c r="E128" s="37" t="s">
        <v>8</v>
      </c>
      <c r="F128" s="37" t="s">
        <v>9</v>
      </c>
      <c r="G128" s="37" t="str">
        <f>$G$28</f>
        <v>PDS
()</v>
      </c>
    </row>
    <row r="129" spans="1:7" x14ac:dyDescent="0.25">
      <c r="A129" s="4">
        <v>1</v>
      </c>
      <c r="B129" s="31"/>
      <c r="C129" s="31"/>
      <c r="D129" s="31"/>
      <c r="E129" s="31"/>
      <c r="F129" s="31"/>
      <c r="G129" s="32"/>
    </row>
    <row r="130" spans="1:7" x14ac:dyDescent="0.25">
      <c r="A130" s="4">
        <v>2</v>
      </c>
      <c r="B130" s="31"/>
      <c r="C130" s="31"/>
      <c r="D130" s="31"/>
      <c r="E130" s="31"/>
      <c r="F130" s="31"/>
      <c r="G130" s="32"/>
    </row>
    <row r="131" spans="1:7" x14ac:dyDescent="0.25">
      <c r="A131" s="4">
        <v>3</v>
      </c>
      <c r="B131" s="31"/>
      <c r="C131" s="31"/>
      <c r="D131" s="31"/>
      <c r="E131" s="31"/>
      <c r="F131" s="31"/>
      <c r="G131" s="32"/>
    </row>
    <row r="132" spans="1:7" x14ac:dyDescent="0.25">
      <c r="A132" s="4">
        <v>4</v>
      </c>
      <c r="B132" s="31"/>
      <c r="C132" s="31"/>
      <c r="D132" s="31"/>
      <c r="E132" s="31"/>
      <c r="F132" s="31"/>
      <c r="G132" s="32"/>
    </row>
    <row r="133" spans="1:7" x14ac:dyDescent="0.25">
      <c r="A133" s="4">
        <v>5</v>
      </c>
      <c r="B133" s="31"/>
      <c r="C133" s="31"/>
      <c r="D133" s="31"/>
      <c r="E133" s="31"/>
      <c r="F133" s="31"/>
      <c r="G133" s="32"/>
    </row>
    <row r="134" spans="1:7" x14ac:dyDescent="0.25">
      <c r="A134" s="4">
        <v>6</v>
      </c>
      <c r="B134" s="31"/>
      <c r="C134" s="31"/>
      <c r="D134" s="31"/>
      <c r="E134" s="31"/>
      <c r="F134" s="31"/>
      <c r="G134" s="32"/>
    </row>
    <row r="135" spans="1:7" x14ac:dyDescent="0.25">
      <c r="A135" s="4">
        <v>7</v>
      </c>
      <c r="B135" s="31"/>
      <c r="C135" s="31"/>
      <c r="D135" s="31"/>
      <c r="E135" s="31"/>
      <c r="F135" s="31"/>
      <c r="G135" s="32"/>
    </row>
    <row r="136" spans="1:7" x14ac:dyDescent="0.25">
      <c r="A136" s="4">
        <v>8</v>
      </c>
      <c r="B136" s="31"/>
      <c r="C136" s="31"/>
      <c r="D136" s="31"/>
      <c r="E136" s="31"/>
      <c r="F136" s="31"/>
      <c r="G136" s="32"/>
    </row>
    <row r="137" spans="1:7" x14ac:dyDescent="0.25">
      <c r="A137" s="4">
        <v>9</v>
      </c>
      <c r="B137" s="31"/>
      <c r="C137" s="43"/>
      <c r="D137" s="31"/>
      <c r="E137" s="31"/>
      <c r="F137" s="31"/>
      <c r="G137" s="32"/>
    </row>
    <row r="138" spans="1:7" x14ac:dyDescent="0.25">
      <c r="A138" s="4">
        <v>10</v>
      </c>
      <c r="B138" s="31"/>
      <c r="C138" s="31"/>
      <c r="D138" s="31"/>
      <c r="E138" s="31"/>
      <c r="F138" s="31"/>
      <c r="G138" s="32"/>
    </row>
    <row r="139" spans="1:7" x14ac:dyDescent="0.25">
      <c r="A139" s="4">
        <v>11</v>
      </c>
      <c r="B139" s="31"/>
      <c r="C139" s="31"/>
      <c r="D139" s="31"/>
      <c r="E139" s="31"/>
      <c r="F139" s="31"/>
      <c r="G139" s="32"/>
    </row>
    <row r="140" spans="1:7" x14ac:dyDescent="0.25">
      <c r="A140" s="4">
        <v>12</v>
      </c>
      <c r="B140" s="43"/>
      <c r="C140" s="43"/>
      <c r="D140" s="43"/>
      <c r="E140" s="43"/>
      <c r="F140" s="43"/>
      <c r="G140" s="38"/>
    </row>
    <row r="141" spans="1:7" x14ac:dyDescent="0.25">
      <c r="A141" s="4">
        <v>13</v>
      </c>
      <c r="B141" s="43"/>
      <c r="C141" s="43"/>
      <c r="D141" s="43"/>
      <c r="E141" s="43"/>
      <c r="F141" s="43"/>
      <c r="G141" s="38"/>
    </row>
    <row r="142" spans="1:7" x14ac:dyDescent="0.25">
      <c r="A142" s="4">
        <v>14</v>
      </c>
      <c r="B142" s="43"/>
      <c r="C142" s="43"/>
      <c r="D142" s="43"/>
      <c r="E142" s="43"/>
      <c r="F142" s="43"/>
      <c r="G142" s="38"/>
    </row>
    <row r="143" spans="1:7" x14ac:dyDescent="0.25">
      <c r="A143" s="4">
        <v>15</v>
      </c>
      <c r="B143" s="43"/>
      <c r="C143" s="43"/>
      <c r="D143" s="43"/>
      <c r="E143" s="43"/>
      <c r="F143" s="43"/>
      <c r="G143" s="38"/>
    </row>
    <row r="144" spans="1:7" x14ac:dyDescent="0.25">
      <c r="A144" s="4">
        <v>16</v>
      </c>
      <c r="B144" s="43"/>
      <c r="C144" s="43"/>
      <c r="D144" s="43"/>
      <c r="E144" s="43"/>
      <c r="F144" s="43"/>
      <c r="G144" s="38"/>
    </row>
    <row r="145" spans="1:7" x14ac:dyDescent="0.25">
      <c r="A145" s="4">
        <v>17</v>
      </c>
      <c r="B145" s="43"/>
      <c r="C145" s="43"/>
      <c r="D145" s="43"/>
      <c r="E145" s="43"/>
      <c r="F145" s="43"/>
      <c r="G145" s="38"/>
    </row>
    <row r="146" spans="1:7" x14ac:dyDescent="0.25">
      <c r="A146" s="4">
        <v>18</v>
      </c>
      <c r="B146" s="43"/>
      <c r="C146" s="43"/>
      <c r="D146" s="43"/>
      <c r="E146" s="43"/>
      <c r="F146" s="43"/>
      <c r="G146" s="38"/>
    </row>
    <row r="147" spans="1:7" x14ac:dyDescent="0.25">
      <c r="A147" s="4">
        <v>19</v>
      </c>
      <c r="B147" s="43"/>
      <c r="C147" s="43"/>
      <c r="D147" s="43"/>
      <c r="E147" s="43"/>
      <c r="F147" s="43"/>
      <c r="G147" s="38"/>
    </row>
    <row r="148" spans="1:7" x14ac:dyDescent="0.25">
      <c r="A148" s="4">
        <v>20</v>
      </c>
      <c r="B148" s="43"/>
      <c r="C148" s="43"/>
      <c r="D148" s="43"/>
      <c r="E148" s="43"/>
      <c r="F148" s="43"/>
      <c r="G148" s="38"/>
    </row>
    <row r="150" spans="1:7" x14ac:dyDescent="0.25">
      <c r="A150" s="12">
        <f>(ROW())/25</f>
        <v>6</v>
      </c>
    </row>
    <row r="151" spans="1:7" ht="18.75" x14ac:dyDescent="0.25">
      <c r="A151" s="1" t="str">
        <f>"Indication "&amp;A150&amp;" :  "&amp;VLOOKUP(A150,$A$15:$E$23,3)&amp;" ("&amp;LOWER(VLOOKUP(A150,$A$15:$E$23,2))&amp;")"</f>
        <v>Indication 6 :  Evaluation du parodonte (adulte)</v>
      </c>
      <c r="B151" s="1"/>
      <c r="C151" s="1"/>
      <c r="D151" s="1"/>
      <c r="E151" s="1"/>
      <c r="F151" s="1"/>
      <c r="G151" s="1"/>
    </row>
    <row r="153" spans="1:7" ht="45" x14ac:dyDescent="0.25">
      <c r="A153" s="4" t="s">
        <v>28</v>
      </c>
      <c r="B153" s="4" t="s">
        <v>22</v>
      </c>
      <c r="C153" s="37" t="s">
        <v>104</v>
      </c>
      <c r="D153" s="37" t="s">
        <v>105</v>
      </c>
      <c r="E153" s="37" t="s">
        <v>8</v>
      </c>
      <c r="F153" s="37" t="s">
        <v>9</v>
      </c>
      <c r="G153" s="37" t="str">
        <f>$G$28</f>
        <v>PDS
()</v>
      </c>
    </row>
    <row r="154" spans="1:7" x14ac:dyDescent="0.25">
      <c r="A154" s="4">
        <v>1</v>
      </c>
      <c r="B154" s="31"/>
      <c r="C154" s="31"/>
      <c r="D154" s="31"/>
      <c r="E154" s="31"/>
      <c r="F154" s="31"/>
      <c r="G154" s="32"/>
    </row>
    <row r="155" spans="1:7" x14ac:dyDescent="0.25">
      <c r="A155" s="4">
        <v>2</v>
      </c>
      <c r="B155" s="31"/>
      <c r="C155" s="31"/>
      <c r="D155" s="31"/>
      <c r="E155" s="31"/>
      <c r="F155" s="31"/>
      <c r="G155" s="32"/>
    </row>
    <row r="156" spans="1:7" x14ac:dyDescent="0.25">
      <c r="A156" s="4">
        <v>3</v>
      </c>
      <c r="B156" s="31"/>
      <c r="C156" s="31"/>
      <c r="D156" s="31"/>
      <c r="E156" s="31"/>
      <c r="F156" s="31"/>
      <c r="G156" s="32"/>
    </row>
    <row r="157" spans="1:7" x14ac:dyDescent="0.25">
      <c r="A157" s="4">
        <v>4</v>
      </c>
      <c r="B157" s="31"/>
      <c r="C157" s="31"/>
      <c r="D157" s="31"/>
      <c r="E157" s="31"/>
      <c r="F157" s="31"/>
      <c r="G157" s="32"/>
    </row>
    <row r="158" spans="1:7" x14ac:dyDescent="0.25">
      <c r="A158" s="4">
        <v>5</v>
      </c>
      <c r="B158" s="31"/>
      <c r="C158" s="31"/>
      <c r="D158" s="31"/>
      <c r="E158" s="31"/>
      <c r="F158" s="31"/>
      <c r="G158" s="32"/>
    </row>
    <row r="159" spans="1:7" x14ac:dyDescent="0.25">
      <c r="A159" s="4">
        <v>6</v>
      </c>
      <c r="B159" s="31"/>
      <c r="C159" s="31"/>
      <c r="D159" s="31"/>
      <c r="E159" s="31"/>
      <c r="F159" s="31"/>
      <c r="G159" s="32"/>
    </row>
    <row r="160" spans="1:7" x14ac:dyDescent="0.25">
      <c r="A160" s="4">
        <v>7</v>
      </c>
      <c r="B160" s="31"/>
      <c r="C160" s="31"/>
      <c r="D160" s="31"/>
      <c r="E160" s="31"/>
      <c r="F160" s="31"/>
      <c r="G160" s="32"/>
    </row>
    <row r="161" spans="1:7" x14ac:dyDescent="0.25">
      <c r="A161" s="4">
        <v>8</v>
      </c>
      <c r="B161" s="31"/>
      <c r="C161" s="31"/>
      <c r="D161" s="31"/>
      <c r="E161" s="31"/>
      <c r="F161" s="31"/>
      <c r="G161" s="32"/>
    </row>
    <row r="162" spans="1:7" x14ac:dyDescent="0.25">
      <c r="A162" s="4">
        <v>9</v>
      </c>
      <c r="B162" s="31"/>
      <c r="C162" s="43"/>
      <c r="D162" s="31"/>
      <c r="E162" s="31"/>
      <c r="F162" s="31"/>
      <c r="G162" s="32"/>
    </row>
    <row r="163" spans="1:7" x14ac:dyDescent="0.25">
      <c r="A163" s="4">
        <v>10</v>
      </c>
      <c r="B163" s="31"/>
      <c r="C163" s="31"/>
      <c r="D163" s="31"/>
      <c r="E163" s="31"/>
      <c r="F163" s="31"/>
      <c r="G163" s="32"/>
    </row>
    <row r="164" spans="1:7" x14ac:dyDescent="0.25">
      <c r="A164" s="4">
        <v>11</v>
      </c>
      <c r="B164" s="31"/>
      <c r="C164" s="31"/>
      <c r="D164" s="31"/>
      <c r="E164" s="31"/>
      <c r="F164" s="31"/>
      <c r="G164" s="32"/>
    </row>
    <row r="165" spans="1:7" x14ac:dyDescent="0.25">
      <c r="A165" s="4">
        <v>12</v>
      </c>
      <c r="B165" s="43"/>
      <c r="C165" s="43"/>
      <c r="D165" s="43"/>
      <c r="E165" s="43"/>
      <c r="F165" s="43"/>
      <c r="G165" s="38"/>
    </row>
    <row r="166" spans="1:7" x14ac:dyDescent="0.25">
      <c r="A166" s="4">
        <v>13</v>
      </c>
      <c r="B166" s="43"/>
      <c r="C166" s="43"/>
      <c r="D166" s="43"/>
      <c r="E166" s="43"/>
      <c r="F166" s="43"/>
      <c r="G166" s="38"/>
    </row>
    <row r="167" spans="1:7" x14ac:dyDescent="0.25">
      <c r="A167" s="4">
        <v>14</v>
      </c>
      <c r="B167" s="43"/>
      <c r="C167" s="43"/>
      <c r="D167" s="43"/>
      <c r="E167" s="43"/>
      <c r="F167" s="43"/>
      <c r="G167" s="38"/>
    </row>
    <row r="168" spans="1:7" x14ac:dyDescent="0.25">
      <c r="A168" s="4">
        <v>15</v>
      </c>
      <c r="B168" s="43"/>
      <c r="C168" s="43"/>
      <c r="D168" s="43"/>
      <c r="E168" s="43"/>
      <c r="F168" s="43"/>
      <c r="G168" s="38"/>
    </row>
    <row r="169" spans="1:7" x14ac:dyDescent="0.25">
      <c r="A169" s="4">
        <v>16</v>
      </c>
      <c r="B169" s="43"/>
      <c r="C169" s="43"/>
      <c r="D169" s="43"/>
      <c r="E169" s="43"/>
      <c r="F169" s="43"/>
      <c r="G169" s="38"/>
    </row>
    <row r="170" spans="1:7" x14ac:dyDescent="0.25">
      <c r="A170" s="4">
        <v>17</v>
      </c>
      <c r="B170" s="43"/>
      <c r="C170" s="43"/>
      <c r="D170" s="43"/>
      <c r="E170" s="43"/>
      <c r="F170" s="43"/>
      <c r="G170" s="38"/>
    </row>
    <row r="171" spans="1:7" x14ac:dyDescent="0.25">
      <c r="A171" s="4">
        <v>18</v>
      </c>
      <c r="B171" s="43"/>
      <c r="C171" s="43"/>
      <c r="D171" s="43"/>
      <c r="E171" s="43"/>
      <c r="F171" s="43"/>
      <c r="G171" s="38"/>
    </row>
    <row r="172" spans="1:7" x14ac:dyDescent="0.25">
      <c r="A172" s="4">
        <v>19</v>
      </c>
      <c r="B172" s="43"/>
      <c r="C172" s="43"/>
      <c r="D172" s="43"/>
      <c r="E172" s="43"/>
      <c r="F172" s="43"/>
      <c r="G172" s="38"/>
    </row>
    <row r="173" spans="1:7" x14ac:dyDescent="0.25">
      <c r="A173" s="4">
        <v>20</v>
      </c>
      <c r="B173" s="43"/>
      <c r="C173" s="43"/>
      <c r="D173" s="43"/>
      <c r="E173" s="43"/>
      <c r="F173" s="43"/>
      <c r="G173" s="38"/>
    </row>
    <row r="175" spans="1:7" x14ac:dyDescent="0.25">
      <c r="A175" s="12">
        <f>(ROW())/25</f>
        <v>7</v>
      </c>
    </row>
    <row r="176" spans="1:7" ht="18.75" x14ac:dyDescent="0.25">
      <c r="A176" s="1" t="str">
        <f>"Indication "&amp;A175&amp;" :  "&amp;VLOOKUP(A175,$A$15:$E$23,3)&amp;" ("&amp;LOWER(VLOOKUP(A175,$A$15:$E$23,2))&amp;")"</f>
        <v>Indication 7 :  Endodontie (adulte)</v>
      </c>
      <c r="B176" s="1"/>
      <c r="C176" s="1"/>
      <c r="D176" s="1"/>
      <c r="E176" s="1"/>
      <c r="F176" s="1"/>
      <c r="G176" s="1"/>
    </row>
    <row r="178" spans="1:7" ht="45" x14ac:dyDescent="0.25">
      <c r="A178" s="4" t="s">
        <v>28</v>
      </c>
      <c r="B178" s="4" t="s">
        <v>22</v>
      </c>
      <c r="C178" s="37" t="s">
        <v>104</v>
      </c>
      <c r="D178" s="37" t="s">
        <v>105</v>
      </c>
      <c r="E178" s="37" t="s">
        <v>8</v>
      </c>
      <c r="F178" s="37" t="s">
        <v>9</v>
      </c>
      <c r="G178" s="37" t="str">
        <f>$G$28</f>
        <v>PDS
()</v>
      </c>
    </row>
    <row r="179" spans="1:7" x14ac:dyDescent="0.25">
      <c r="A179" s="4">
        <v>1</v>
      </c>
      <c r="B179" s="31"/>
      <c r="C179" s="31"/>
      <c r="D179" s="31"/>
      <c r="E179" s="31"/>
      <c r="F179" s="31"/>
      <c r="G179" s="32"/>
    </row>
    <row r="180" spans="1:7" x14ac:dyDescent="0.25">
      <c r="A180" s="4">
        <v>2</v>
      </c>
      <c r="B180" s="31"/>
      <c r="C180" s="31"/>
      <c r="D180" s="31"/>
      <c r="E180" s="31"/>
      <c r="F180" s="31"/>
      <c r="G180" s="32"/>
    </row>
    <row r="181" spans="1:7" x14ac:dyDescent="0.25">
      <c r="A181" s="4">
        <v>3</v>
      </c>
      <c r="B181" s="31"/>
      <c r="C181" s="31"/>
      <c r="D181" s="31"/>
      <c r="E181" s="31"/>
      <c r="F181" s="31"/>
      <c r="G181" s="32"/>
    </row>
    <row r="182" spans="1:7" x14ac:dyDescent="0.25">
      <c r="A182" s="4">
        <v>4</v>
      </c>
      <c r="B182" s="31"/>
      <c r="C182" s="31"/>
      <c r="D182" s="31"/>
      <c r="E182" s="31"/>
      <c r="F182" s="31"/>
      <c r="G182" s="32"/>
    </row>
    <row r="183" spans="1:7" x14ac:dyDescent="0.25">
      <c r="A183" s="4">
        <v>5</v>
      </c>
      <c r="B183" s="31"/>
      <c r="C183" s="31"/>
      <c r="D183" s="31"/>
      <c r="E183" s="31"/>
      <c r="F183" s="31"/>
      <c r="G183" s="32"/>
    </row>
    <row r="184" spans="1:7" x14ac:dyDescent="0.25">
      <c r="A184" s="4">
        <v>6</v>
      </c>
      <c r="B184" s="31"/>
      <c r="C184" s="31"/>
      <c r="D184" s="31"/>
      <c r="E184" s="31"/>
      <c r="F184" s="31"/>
      <c r="G184" s="32"/>
    </row>
    <row r="185" spans="1:7" x14ac:dyDescent="0.25">
      <c r="A185" s="4">
        <v>7</v>
      </c>
      <c r="B185" s="31"/>
      <c r="C185" s="31"/>
      <c r="D185" s="31"/>
      <c r="E185" s="31"/>
      <c r="F185" s="31"/>
      <c r="G185" s="32"/>
    </row>
    <row r="186" spans="1:7" x14ac:dyDescent="0.25">
      <c r="A186" s="4">
        <v>8</v>
      </c>
      <c r="B186" s="31"/>
      <c r="C186" s="31"/>
      <c r="D186" s="31"/>
      <c r="E186" s="31"/>
      <c r="F186" s="31"/>
      <c r="G186" s="32"/>
    </row>
    <row r="187" spans="1:7" x14ac:dyDescent="0.25">
      <c r="A187" s="4">
        <v>9</v>
      </c>
      <c r="B187" s="31"/>
      <c r="C187" s="43"/>
      <c r="D187" s="31"/>
      <c r="E187" s="31"/>
      <c r="F187" s="31"/>
      <c r="G187" s="32"/>
    </row>
    <row r="188" spans="1:7" x14ac:dyDescent="0.25">
      <c r="A188" s="4">
        <v>10</v>
      </c>
      <c r="B188" s="31"/>
      <c r="C188" s="31"/>
      <c r="D188" s="31"/>
      <c r="E188" s="31"/>
      <c r="F188" s="31"/>
      <c r="G188" s="32"/>
    </row>
    <row r="189" spans="1:7" x14ac:dyDescent="0.25">
      <c r="A189" s="4">
        <v>11</v>
      </c>
      <c r="B189" s="31"/>
      <c r="C189" s="31"/>
      <c r="D189" s="31"/>
      <c r="E189" s="31"/>
      <c r="F189" s="31"/>
      <c r="G189" s="32"/>
    </row>
    <row r="190" spans="1:7" x14ac:dyDescent="0.25">
      <c r="A190" s="4">
        <v>12</v>
      </c>
      <c r="B190" s="43"/>
      <c r="C190" s="43"/>
      <c r="D190" s="43"/>
      <c r="E190" s="43"/>
      <c r="F190" s="43"/>
      <c r="G190" s="38"/>
    </row>
    <row r="191" spans="1:7" x14ac:dyDescent="0.25">
      <c r="A191" s="4">
        <v>13</v>
      </c>
      <c r="B191" s="43"/>
      <c r="C191" s="43"/>
      <c r="D191" s="43"/>
      <c r="E191" s="43"/>
      <c r="F191" s="43"/>
      <c r="G191" s="38"/>
    </row>
    <row r="192" spans="1:7" x14ac:dyDescent="0.25">
      <c r="A192" s="4">
        <v>14</v>
      </c>
      <c r="B192" s="43"/>
      <c r="C192" s="43"/>
      <c r="D192" s="43"/>
      <c r="E192" s="43"/>
      <c r="F192" s="43"/>
      <c r="G192" s="38"/>
    </row>
    <row r="193" spans="1:7" x14ac:dyDescent="0.25">
      <c r="A193" s="4">
        <v>15</v>
      </c>
      <c r="B193" s="43"/>
      <c r="C193" s="43"/>
      <c r="D193" s="43"/>
      <c r="E193" s="43"/>
      <c r="F193" s="43"/>
      <c r="G193" s="38"/>
    </row>
    <row r="194" spans="1:7" x14ac:dyDescent="0.25">
      <c r="A194" s="4">
        <v>16</v>
      </c>
      <c r="B194" s="43"/>
      <c r="C194" s="43"/>
      <c r="D194" s="43"/>
      <c r="E194" s="43"/>
      <c r="F194" s="43"/>
      <c r="G194" s="38"/>
    </row>
    <row r="195" spans="1:7" x14ac:dyDescent="0.25">
      <c r="A195" s="4">
        <v>17</v>
      </c>
      <c r="B195" s="43"/>
      <c r="C195" s="43"/>
      <c r="D195" s="43"/>
      <c r="E195" s="43"/>
      <c r="F195" s="43"/>
      <c r="G195" s="38"/>
    </row>
    <row r="196" spans="1:7" x14ac:dyDescent="0.25">
      <c r="A196" s="4">
        <v>18</v>
      </c>
      <c r="B196" s="43"/>
      <c r="C196" s="43"/>
      <c r="D196" s="43"/>
      <c r="E196" s="43"/>
      <c r="F196" s="43"/>
      <c r="G196" s="38"/>
    </row>
    <row r="197" spans="1:7" x14ac:dyDescent="0.25">
      <c r="A197" s="4">
        <v>19</v>
      </c>
      <c r="B197" s="43"/>
      <c r="C197" s="43"/>
      <c r="D197" s="43"/>
      <c r="E197" s="43"/>
      <c r="F197" s="43"/>
      <c r="G197" s="38"/>
    </row>
    <row r="198" spans="1:7" x14ac:dyDescent="0.25">
      <c r="A198" s="4">
        <v>20</v>
      </c>
      <c r="B198" s="43"/>
      <c r="C198" s="43"/>
      <c r="D198" s="43"/>
      <c r="E198" s="43"/>
      <c r="F198" s="43"/>
      <c r="G198" s="38"/>
    </row>
    <row r="200" spans="1:7" x14ac:dyDescent="0.25">
      <c r="A200" s="12">
        <f>(ROW())/25</f>
        <v>8</v>
      </c>
    </row>
    <row r="201" spans="1:7" ht="18.75" x14ac:dyDescent="0.25">
      <c r="A201" s="1" t="str">
        <f>"Indication "&amp;A200&amp;" :  "&amp;VLOOKUP(A200,$A$15:$E$23,3)&amp;" ("&amp;LOWER(VLOOKUP(A200,$A$15:$E$23,2))&amp;")"</f>
        <v>Indication 8 :  Dent incluse (enfant 12 ans env.)</v>
      </c>
      <c r="B201" s="1"/>
      <c r="C201" s="1"/>
      <c r="D201" s="1"/>
      <c r="E201" s="1"/>
      <c r="F201" s="1"/>
      <c r="G201" s="1"/>
    </row>
    <row r="203" spans="1:7" ht="45" x14ac:dyDescent="0.25">
      <c r="A203" s="4" t="s">
        <v>28</v>
      </c>
      <c r="B203" s="4" t="s">
        <v>22</v>
      </c>
      <c r="C203" s="37" t="s">
        <v>104</v>
      </c>
      <c r="D203" s="37" t="s">
        <v>105</v>
      </c>
      <c r="E203" s="37" t="s">
        <v>8</v>
      </c>
      <c r="F203" s="37" t="s">
        <v>9</v>
      </c>
      <c r="G203" s="37" t="str">
        <f>$G$28</f>
        <v>PDS
()</v>
      </c>
    </row>
    <row r="204" spans="1:7" x14ac:dyDescent="0.25">
      <c r="A204" s="4">
        <v>1</v>
      </c>
      <c r="B204" s="31"/>
      <c r="C204" s="31"/>
      <c r="D204" s="31"/>
      <c r="E204" s="31"/>
      <c r="F204" s="31"/>
      <c r="G204" s="31"/>
    </row>
    <row r="205" spans="1:7" x14ac:dyDescent="0.25">
      <c r="A205" s="4">
        <v>2</v>
      </c>
      <c r="B205" s="31"/>
      <c r="C205" s="31"/>
      <c r="D205" s="31"/>
      <c r="E205" s="31"/>
      <c r="F205" s="31"/>
      <c r="G205" s="31"/>
    </row>
    <row r="206" spans="1:7" x14ac:dyDescent="0.25">
      <c r="A206" s="4">
        <v>3</v>
      </c>
      <c r="B206" s="31"/>
      <c r="C206" s="31"/>
      <c r="D206" s="31"/>
      <c r="E206" s="31"/>
      <c r="F206" s="31"/>
      <c r="G206" s="31"/>
    </row>
    <row r="207" spans="1:7" x14ac:dyDescent="0.25">
      <c r="A207" s="4">
        <v>4</v>
      </c>
      <c r="B207" s="31"/>
      <c r="C207" s="31"/>
      <c r="D207" s="31"/>
      <c r="E207" s="31"/>
      <c r="F207" s="31"/>
      <c r="G207" s="31"/>
    </row>
    <row r="208" spans="1:7" x14ac:dyDescent="0.25">
      <c r="A208" s="4">
        <v>5</v>
      </c>
      <c r="B208" s="31"/>
      <c r="C208" s="31"/>
      <c r="D208" s="31"/>
      <c r="E208" s="31"/>
      <c r="F208" s="31"/>
      <c r="G208" s="31"/>
    </row>
    <row r="209" spans="1:7" x14ac:dyDescent="0.25">
      <c r="A209" s="4">
        <v>6</v>
      </c>
      <c r="B209" s="31"/>
      <c r="C209" s="31"/>
      <c r="D209" s="31"/>
      <c r="E209" s="31"/>
      <c r="F209" s="31"/>
      <c r="G209" s="31"/>
    </row>
    <row r="210" spans="1:7" x14ac:dyDescent="0.25">
      <c r="A210" s="4">
        <v>7</v>
      </c>
      <c r="B210" s="31"/>
      <c r="C210" s="31"/>
      <c r="D210" s="31"/>
      <c r="E210" s="31"/>
      <c r="F210" s="31"/>
      <c r="G210" s="31"/>
    </row>
    <row r="211" spans="1:7" x14ac:dyDescent="0.25">
      <c r="A211" s="4">
        <v>8</v>
      </c>
      <c r="B211" s="31"/>
      <c r="C211" s="31"/>
      <c r="D211" s="31"/>
      <c r="E211" s="31"/>
      <c r="F211" s="31"/>
      <c r="G211" s="31"/>
    </row>
    <row r="212" spans="1:7" x14ac:dyDescent="0.25">
      <c r="A212" s="4">
        <v>9</v>
      </c>
      <c r="B212" s="31"/>
      <c r="C212" s="43"/>
      <c r="D212" s="31"/>
      <c r="E212" s="31"/>
      <c r="F212" s="31"/>
      <c r="G212" s="31"/>
    </row>
    <row r="213" spans="1:7" x14ac:dyDescent="0.25">
      <c r="A213" s="4">
        <v>10</v>
      </c>
      <c r="B213" s="31"/>
      <c r="C213" s="31"/>
      <c r="D213" s="31"/>
      <c r="E213" s="31"/>
      <c r="F213" s="31"/>
      <c r="G213" s="31"/>
    </row>
    <row r="214" spans="1:7" x14ac:dyDescent="0.25">
      <c r="A214" s="4">
        <v>11</v>
      </c>
      <c r="B214" s="31"/>
      <c r="C214" s="31"/>
      <c r="D214" s="31"/>
      <c r="E214" s="31"/>
      <c r="F214" s="31"/>
      <c r="G214" s="31"/>
    </row>
    <row r="215" spans="1:7" x14ac:dyDescent="0.25">
      <c r="A215" s="4">
        <v>12</v>
      </c>
      <c r="B215" s="43"/>
      <c r="C215" s="43"/>
      <c r="D215" s="43"/>
      <c r="E215" s="43"/>
      <c r="F215" s="43"/>
      <c r="G215" s="43"/>
    </row>
    <row r="216" spans="1:7" x14ac:dyDescent="0.25">
      <c r="A216" s="4">
        <v>13</v>
      </c>
      <c r="B216" s="43"/>
      <c r="C216" s="43"/>
      <c r="D216" s="43"/>
      <c r="E216" s="43"/>
      <c r="F216" s="43"/>
      <c r="G216" s="43"/>
    </row>
    <row r="217" spans="1:7" x14ac:dyDescent="0.25">
      <c r="A217" s="4">
        <v>14</v>
      </c>
      <c r="B217" s="43"/>
      <c r="C217" s="43"/>
      <c r="D217" s="43"/>
      <c r="E217" s="43"/>
      <c r="F217" s="43"/>
      <c r="G217" s="43"/>
    </row>
    <row r="218" spans="1:7" x14ac:dyDescent="0.25">
      <c r="A218" s="4">
        <v>15</v>
      </c>
      <c r="B218" s="43"/>
      <c r="C218" s="43"/>
      <c r="D218" s="43"/>
      <c r="E218" s="43"/>
      <c r="F218" s="43"/>
      <c r="G218" s="43"/>
    </row>
    <row r="219" spans="1:7" x14ac:dyDescent="0.25">
      <c r="A219" s="4">
        <v>16</v>
      </c>
      <c r="B219" s="43"/>
      <c r="C219" s="43"/>
      <c r="D219" s="43"/>
      <c r="E219" s="43"/>
      <c r="F219" s="43"/>
      <c r="G219" s="43"/>
    </row>
    <row r="220" spans="1:7" x14ac:dyDescent="0.25">
      <c r="A220" s="4">
        <v>17</v>
      </c>
      <c r="B220" s="43"/>
      <c r="C220" s="43"/>
      <c r="D220" s="43"/>
      <c r="E220" s="43"/>
      <c r="F220" s="43"/>
      <c r="G220" s="43"/>
    </row>
    <row r="221" spans="1:7" x14ac:dyDescent="0.25">
      <c r="A221" s="4">
        <v>18</v>
      </c>
      <c r="B221" s="43"/>
      <c r="C221" s="43"/>
      <c r="D221" s="43"/>
      <c r="E221" s="43"/>
      <c r="F221" s="43"/>
      <c r="G221" s="43"/>
    </row>
    <row r="222" spans="1:7" x14ac:dyDescent="0.25">
      <c r="A222" s="4">
        <v>19</v>
      </c>
      <c r="B222" s="43"/>
      <c r="C222" s="43"/>
      <c r="D222" s="43"/>
      <c r="E222" s="43"/>
      <c r="F222" s="43"/>
      <c r="G222" s="43"/>
    </row>
    <row r="223" spans="1:7" x14ac:dyDescent="0.25">
      <c r="A223" s="4">
        <v>20</v>
      </c>
      <c r="B223" s="43"/>
      <c r="C223" s="43"/>
      <c r="D223" s="43"/>
      <c r="E223" s="43"/>
      <c r="F223" s="43"/>
      <c r="G223" s="43"/>
    </row>
    <row r="225" spans="1:7" x14ac:dyDescent="0.25">
      <c r="A225" s="12">
        <f>(ROW())/25</f>
        <v>9</v>
      </c>
    </row>
    <row r="226" spans="1:7" ht="18.75" x14ac:dyDescent="0.25">
      <c r="A226" s="1" t="str">
        <f>"Indication "&amp;A225&amp;" :  "&amp;VLOOKUP(A225,$A$15:$E$23,3)&amp;" ("&amp;LOWER(VLOOKUP(A225,$A$15:$E$23,2))&amp;")"</f>
        <v>Indication 9 :  Fente palatine (enfant 8 - 10 ans)</v>
      </c>
      <c r="B226" s="1"/>
      <c r="C226" s="1"/>
      <c r="D226" s="1"/>
      <c r="E226" s="1"/>
      <c r="F226" s="1"/>
      <c r="G226" s="1"/>
    </row>
    <row r="228" spans="1:7" ht="45" x14ac:dyDescent="0.25">
      <c r="A228" s="4" t="s">
        <v>28</v>
      </c>
      <c r="B228" s="4" t="s">
        <v>22</v>
      </c>
      <c r="C228" s="37" t="s">
        <v>104</v>
      </c>
      <c r="D228" s="37" t="s">
        <v>105</v>
      </c>
      <c r="E228" s="37" t="s">
        <v>8</v>
      </c>
      <c r="F228" s="37" t="s">
        <v>9</v>
      </c>
      <c r="G228" s="37" t="str">
        <f>$G$28</f>
        <v>PDS
()</v>
      </c>
    </row>
    <row r="229" spans="1:7" x14ac:dyDescent="0.25">
      <c r="A229" s="4">
        <v>1</v>
      </c>
      <c r="B229" s="31"/>
      <c r="C229" s="31"/>
      <c r="D229" s="31"/>
      <c r="E229" s="31"/>
      <c r="F229" s="31"/>
      <c r="G229" s="31"/>
    </row>
    <row r="230" spans="1:7" x14ac:dyDescent="0.25">
      <c r="A230" s="4">
        <v>2</v>
      </c>
      <c r="B230" s="31"/>
      <c r="C230" s="31"/>
      <c r="D230" s="31"/>
      <c r="E230" s="31"/>
      <c r="F230" s="31"/>
      <c r="G230" s="31"/>
    </row>
    <row r="231" spans="1:7" x14ac:dyDescent="0.25">
      <c r="A231" s="4">
        <v>3</v>
      </c>
      <c r="B231" s="31"/>
      <c r="C231" s="31"/>
      <c r="D231" s="31"/>
      <c r="E231" s="31"/>
      <c r="F231" s="31"/>
      <c r="G231" s="31"/>
    </row>
    <row r="232" spans="1:7" x14ac:dyDescent="0.25">
      <c r="A232" s="4">
        <v>4</v>
      </c>
      <c r="B232" s="31"/>
      <c r="C232" s="31"/>
      <c r="D232" s="31"/>
      <c r="E232" s="31"/>
      <c r="F232" s="31"/>
      <c r="G232" s="31"/>
    </row>
    <row r="233" spans="1:7" x14ac:dyDescent="0.25">
      <c r="A233" s="4">
        <v>5</v>
      </c>
      <c r="B233" s="31"/>
      <c r="C233" s="31"/>
      <c r="D233" s="31"/>
      <c r="E233" s="31"/>
      <c r="F233" s="31"/>
      <c r="G233" s="31"/>
    </row>
    <row r="234" spans="1:7" x14ac:dyDescent="0.25">
      <c r="A234" s="4">
        <v>6</v>
      </c>
      <c r="B234" s="31"/>
      <c r="C234" s="31"/>
      <c r="D234" s="31"/>
      <c r="E234" s="31"/>
      <c r="F234" s="31"/>
      <c r="G234" s="31"/>
    </row>
    <row r="235" spans="1:7" x14ac:dyDescent="0.25">
      <c r="A235" s="4">
        <v>7</v>
      </c>
      <c r="B235" s="31"/>
      <c r="C235" s="31"/>
      <c r="D235" s="31"/>
      <c r="E235" s="31"/>
      <c r="F235" s="31"/>
      <c r="G235" s="31"/>
    </row>
    <row r="236" spans="1:7" x14ac:dyDescent="0.25">
      <c r="A236" s="4">
        <v>8</v>
      </c>
      <c r="B236" s="31"/>
      <c r="C236" s="31"/>
      <c r="D236" s="31"/>
      <c r="E236" s="31"/>
      <c r="F236" s="31"/>
      <c r="G236" s="31"/>
    </row>
    <row r="237" spans="1:7" x14ac:dyDescent="0.25">
      <c r="A237" s="4">
        <v>9</v>
      </c>
      <c r="B237" s="31"/>
      <c r="C237" s="43"/>
      <c r="D237" s="31"/>
      <c r="E237" s="31"/>
      <c r="F237" s="31"/>
      <c r="G237" s="31"/>
    </row>
    <row r="238" spans="1:7" x14ac:dyDescent="0.25">
      <c r="A238" s="4">
        <v>10</v>
      </c>
      <c r="B238" s="31"/>
      <c r="C238" s="31"/>
      <c r="D238" s="31"/>
      <c r="E238" s="31"/>
      <c r="F238" s="31"/>
      <c r="G238" s="31"/>
    </row>
    <row r="239" spans="1:7" x14ac:dyDescent="0.25">
      <c r="A239" s="4">
        <v>11</v>
      </c>
      <c r="B239" s="31"/>
      <c r="C239" s="31"/>
      <c r="D239" s="31"/>
      <c r="E239" s="31"/>
      <c r="F239" s="31"/>
      <c r="G239" s="31"/>
    </row>
    <row r="240" spans="1:7" x14ac:dyDescent="0.25">
      <c r="A240" s="4">
        <v>12</v>
      </c>
      <c r="B240" s="43"/>
      <c r="C240" s="43"/>
      <c r="D240" s="43"/>
      <c r="E240" s="43"/>
      <c r="F240" s="43"/>
      <c r="G240" s="43"/>
    </row>
    <row r="241" spans="1:7" x14ac:dyDescent="0.25">
      <c r="A241" s="4">
        <v>13</v>
      </c>
      <c r="B241" s="43"/>
      <c r="C241" s="43"/>
      <c r="D241" s="43"/>
      <c r="E241" s="43"/>
      <c r="F241" s="43"/>
      <c r="G241" s="43"/>
    </row>
    <row r="242" spans="1:7" x14ac:dyDescent="0.25">
      <c r="A242" s="4">
        <v>14</v>
      </c>
      <c r="B242" s="43"/>
      <c r="C242" s="43"/>
      <c r="D242" s="43"/>
      <c r="E242" s="43"/>
      <c r="F242" s="43"/>
      <c r="G242" s="43"/>
    </row>
    <row r="243" spans="1:7" x14ac:dyDescent="0.25">
      <c r="A243" s="4">
        <v>15</v>
      </c>
      <c r="B243" s="43"/>
      <c r="C243" s="43"/>
      <c r="D243" s="43"/>
      <c r="E243" s="43"/>
      <c r="F243" s="43"/>
      <c r="G243" s="43"/>
    </row>
    <row r="244" spans="1:7" x14ac:dyDescent="0.25">
      <c r="A244" s="4">
        <v>16</v>
      </c>
      <c r="B244" s="43"/>
      <c r="C244" s="43"/>
      <c r="D244" s="43"/>
      <c r="E244" s="43"/>
      <c r="F244" s="43"/>
      <c r="G244" s="43"/>
    </row>
    <row r="245" spans="1:7" x14ac:dyDescent="0.25">
      <c r="A245" s="4">
        <v>17</v>
      </c>
      <c r="B245" s="43"/>
      <c r="C245" s="43"/>
      <c r="D245" s="43"/>
      <c r="E245" s="43"/>
      <c r="F245" s="43"/>
      <c r="G245" s="43"/>
    </row>
    <row r="246" spans="1:7" x14ac:dyDescent="0.25">
      <c r="A246" s="4">
        <v>18</v>
      </c>
      <c r="B246" s="43"/>
      <c r="C246" s="43"/>
      <c r="D246" s="43"/>
      <c r="E246" s="43"/>
      <c r="F246" s="43"/>
      <c r="G246" s="43"/>
    </row>
    <row r="247" spans="1:7" x14ac:dyDescent="0.25">
      <c r="A247" s="4">
        <v>19</v>
      </c>
      <c r="B247" s="43"/>
      <c r="C247" s="43"/>
      <c r="D247" s="43"/>
      <c r="E247" s="43"/>
      <c r="F247" s="43"/>
      <c r="G247" s="43"/>
    </row>
    <row r="248" spans="1:7" x14ac:dyDescent="0.25">
      <c r="A248" s="4">
        <v>20</v>
      </c>
      <c r="B248" s="43"/>
      <c r="C248" s="43"/>
      <c r="D248" s="43"/>
      <c r="E248" s="43"/>
      <c r="F248" s="43"/>
      <c r="G248" s="43"/>
    </row>
  </sheetData>
  <sheetProtection sheet="1" objects="1" scenarios="1"/>
  <mergeCells count="20">
    <mergeCell ref="C15:E15"/>
    <mergeCell ref="B5:C5"/>
    <mergeCell ref="D5:L5"/>
    <mergeCell ref="B6:C6"/>
    <mergeCell ref="D6:L6"/>
    <mergeCell ref="B7:C7"/>
    <mergeCell ref="D7:L7"/>
    <mergeCell ref="B8:C8"/>
    <mergeCell ref="D8:L8"/>
    <mergeCell ref="B9:C9"/>
    <mergeCell ref="D9:L9"/>
    <mergeCell ref="C14:E14"/>
    <mergeCell ref="C22:E22"/>
    <mergeCell ref="C23:E23"/>
    <mergeCell ref="C16:E16"/>
    <mergeCell ref="C17:E17"/>
    <mergeCell ref="C18:E18"/>
    <mergeCell ref="C19:E19"/>
    <mergeCell ref="C20:E20"/>
    <mergeCell ref="C21:E21"/>
  </mergeCells>
  <hyperlinks>
    <hyperlink ref="C15:E15" location="Indic1" display="Implant unitaire sans guide, sans sinuslift" xr:uid="{C34BDA70-7464-4C9A-8FA7-69AF80F8F242}"/>
    <hyperlink ref="C16:E16" location="Indic2" display="Implant multiple avec guide, sans sinuslift" xr:uid="{DF02D43C-6B16-4BCE-A7AE-0F48AEC34FFA}"/>
    <hyperlink ref="C17:E17" location="Indic3" display="Implant maxillaire avec sinuslift" xr:uid="{8FC10795-208B-4A94-AD38-3F06432AAFAE}"/>
    <hyperlink ref="C18:E18" location="Indic4" display="Exodontie : dents de sagesse bilatérales" xr:uid="{D630CD03-1D30-4200-BF82-908F6595B01F}"/>
    <hyperlink ref="C19:E19" location="Indic5" display="Exodontie : dent incluse unitaire" xr:uid="{A83BEFEC-36D2-4607-9D9D-262903BF789F}"/>
    <hyperlink ref="C20:E20" location="Indic6" display="Evaluation du parodonte" xr:uid="{D34D4AC9-5DC4-4880-954F-E7D42F188D30}"/>
    <hyperlink ref="C21:E21" location="Indic7" display="Endodontie" xr:uid="{F0DE4F18-E837-4225-84F2-C19DC04A0C0A}"/>
    <hyperlink ref="C22:E22" location="Indic8" display="Dent incluse" xr:uid="{79B6F362-56DD-4A99-A704-978808D36CAA}"/>
    <hyperlink ref="C23:E23" location="Indic9" display="Fente palatine" xr:uid="{5F6B8BBE-53E0-4F82-99AE-A2C8199541AF}"/>
  </hyperlink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30</vt:i4>
      </vt:variant>
    </vt:vector>
  </HeadingPairs>
  <TitlesOfParts>
    <vt:vector size="38" baseType="lpstr">
      <vt:lpstr>synthese-install</vt:lpstr>
      <vt:lpstr>synthese-dose</vt:lpstr>
      <vt:lpstr>0 - Lisez-moi</vt:lpstr>
      <vt:lpstr>1 - Infos générales</vt:lpstr>
      <vt:lpstr>2 - CBCT dose fixe</vt:lpstr>
      <vt:lpstr>3.1 - installation 1</vt:lpstr>
      <vt:lpstr>3.2 - installation 2</vt:lpstr>
      <vt:lpstr>3.3 - installation 3</vt:lpstr>
      <vt:lpstr>'3.2 - installation 2'!Indic1</vt:lpstr>
      <vt:lpstr>'3.3 - installation 3'!Indic1</vt:lpstr>
      <vt:lpstr>Indic1</vt:lpstr>
      <vt:lpstr>'3.2 - installation 2'!Indic2</vt:lpstr>
      <vt:lpstr>'3.3 - installation 3'!Indic2</vt:lpstr>
      <vt:lpstr>Indic2</vt:lpstr>
      <vt:lpstr>'3.2 - installation 2'!Indic3</vt:lpstr>
      <vt:lpstr>'3.3 - installation 3'!Indic3</vt:lpstr>
      <vt:lpstr>Indic3</vt:lpstr>
      <vt:lpstr>'3.2 - installation 2'!Indic4</vt:lpstr>
      <vt:lpstr>'3.3 - installation 3'!Indic4</vt:lpstr>
      <vt:lpstr>Indic4</vt:lpstr>
      <vt:lpstr>'3.2 - installation 2'!Indic5</vt:lpstr>
      <vt:lpstr>'3.3 - installation 3'!Indic5</vt:lpstr>
      <vt:lpstr>Indic5</vt:lpstr>
      <vt:lpstr>'3.2 - installation 2'!Indic6</vt:lpstr>
      <vt:lpstr>'3.3 - installation 3'!Indic6</vt:lpstr>
      <vt:lpstr>Indic6</vt:lpstr>
      <vt:lpstr>'3.2 - installation 2'!Indic7</vt:lpstr>
      <vt:lpstr>'3.3 - installation 3'!Indic7</vt:lpstr>
      <vt:lpstr>Indic7</vt:lpstr>
      <vt:lpstr>'3.2 - installation 2'!Indic8</vt:lpstr>
      <vt:lpstr>'3.3 - installation 3'!Indic8</vt:lpstr>
      <vt:lpstr>Indic8</vt:lpstr>
      <vt:lpstr>'3.2 - installation 2'!Indic9</vt:lpstr>
      <vt:lpstr>'3.3 - installation 3'!Indic9</vt:lpstr>
      <vt:lpstr>Indic9</vt:lpstr>
      <vt:lpstr>'3.2 - installation 2'!Install1</vt:lpstr>
      <vt:lpstr>'3.3 - installation 3'!Install1</vt:lpstr>
      <vt:lpstr>Install1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CELIER</dc:creator>
  <cp:keywords/>
  <dc:description/>
  <cp:lastModifiedBy>David CELIER</cp:lastModifiedBy>
  <dcterms:created xsi:type="dcterms:W3CDTF">2021-03-16T16:42:31Z</dcterms:created>
  <dcterms:modified xsi:type="dcterms:W3CDTF">2021-05-12T19:14:50Z</dcterms:modified>
  <cp:category/>
</cp:coreProperties>
</file>